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30000\R4 Lipniky - Giraltovce SZ a 8a\"/>
    </mc:Choice>
  </mc:AlternateContent>
  <xr:revisionPtr revIDLastSave="0" documentId="13_ncr:1_{508CAA6D-839D-4D54-AB2B-5F6D7C70C051}" xr6:coauthVersionLast="36" xr6:coauthVersionMax="36" xr10:uidLastSave="{00000000-0000-0000-0000-000000000000}"/>
  <bookViews>
    <workbookView xWindow="45" yWindow="30" windowWidth="14325" windowHeight="12345" tabRatio="723" xr2:uid="{00000000-000D-0000-FFFF-FFFF00000000}"/>
  </bookViews>
  <sheets>
    <sheet name="Titulná strana" sheetId="34" r:id="rId1"/>
    <sheet name="1-SZ" sheetId="35" r:id="rId2"/>
    <sheet name="2-Geod" sheetId="39" r:id="rId3"/>
    <sheet name="3-pIGHP " sheetId="37" r:id="rId4"/>
    <sheet name="4-8a po SZ" sheetId="36" r:id="rId5"/>
    <sheet name="5-SPOLU" sheetId="38" r:id="rId6"/>
    <sheet name="Návrh na plnenie kritéria" sheetId="43" r:id="rId7"/>
  </sheets>
  <calcPr calcId="191029" fullPrecision="0"/>
</workbook>
</file>

<file path=xl/calcChain.xml><?xml version="1.0" encoding="utf-8"?>
<calcChain xmlns="http://schemas.openxmlformats.org/spreadsheetml/2006/main">
  <c r="G26" i="37" l="1"/>
  <c r="I37" i="35" l="1"/>
  <c r="I36" i="35"/>
  <c r="I30" i="35"/>
  <c r="I18" i="35"/>
  <c r="I16" i="35"/>
  <c r="F10" i="39" l="1"/>
  <c r="H10" i="39" s="1"/>
  <c r="I55" i="35" l="1"/>
  <c r="I54" i="35"/>
  <c r="I53" i="35"/>
  <c r="I52" i="35"/>
  <c r="I51" i="35"/>
  <c r="I48" i="35"/>
  <c r="I47" i="35"/>
  <c r="I46" i="35"/>
  <c r="I45" i="35"/>
  <c r="I44" i="35"/>
  <c r="I43" i="35"/>
  <c r="I41" i="35"/>
  <c r="I40" i="35"/>
  <c r="I35" i="35"/>
  <c r="I34" i="35"/>
  <c r="I33" i="35"/>
  <c r="I32" i="35"/>
  <c r="I31" i="35"/>
  <c r="I29" i="35"/>
  <c r="I28" i="35"/>
  <c r="I27" i="35"/>
  <c r="I26" i="35"/>
  <c r="I25" i="35"/>
  <c r="I23" i="35"/>
  <c r="I20" i="35"/>
  <c r="I19" i="35"/>
  <c r="I17" i="35"/>
  <c r="I15" i="35"/>
  <c r="I13" i="35"/>
  <c r="I12" i="35"/>
  <c r="I11" i="35"/>
  <c r="I9" i="35"/>
  <c r="I7" i="35"/>
  <c r="I14" i="35" l="1"/>
  <c r="I10" i="35"/>
  <c r="I8" i="35" s="1"/>
  <c r="I42" i="35"/>
  <c r="I24" i="35"/>
  <c r="I8" i="36"/>
  <c r="H14" i="39"/>
  <c r="F17" i="39"/>
  <c r="H17" i="39" s="1"/>
  <c r="F16" i="39"/>
  <c r="H16" i="39" s="1"/>
  <c r="F15" i="39"/>
  <c r="H15" i="39" s="1"/>
  <c r="F14" i="39"/>
  <c r="F13" i="39"/>
  <c r="H13" i="39" s="1"/>
  <c r="F12" i="39"/>
  <c r="H12" i="39" s="1"/>
  <c r="F9" i="39"/>
  <c r="H9" i="39" s="1"/>
  <c r="F8" i="39"/>
  <c r="H8" i="39" s="1"/>
  <c r="G89" i="37"/>
  <c r="G88" i="37"/>
  <c r="G87" i="37"/>
  <c r="G86" i="37"/>
  <c r="G85" i="37"/>
  <c r="G84" i="37"/>
  <c r="G83" i="37"/>
  <c r="G82" i="37"/>
  <c r="G81" i="37"/>
  <c r="E79" i="37"/>
  <c r="G79" i="37"/>
  <c r="E78" i="37"/>
  <c r="G78" i="37"/>
  <c r="G77" i="37"/>
  <c r="G75" i="37"/>
  <c r="G74" i="37"/>
  <c r="G73" i="37"/>
  <c r="G71" i="37"/>
  <c r="G70" i="37"/>
  <c r="G69" i="37"/>
  <c r="G68" i="37"/>
  <c r="G67" i="37"/>
  <c r="G66" i="37"/>
  <c r="G64" i="37"/>
  <c r="G63" i="37"/>
  <c r="G62" i="37"/>
  <c r="G61" i="37"/>
  <c r="G60" i="37"/>
  <c r="E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E44" i="37"/>
  <c r="E80" i="37"/>
  <c r="G80" i="37"/>
  <c r="G43" i="37"/>
  <c r="E43" i="37"/>
  <c r="G42" i="37"/>
  <c r="G40" i="37"/>
  <c r="G39" i="37"/>
  <c r="G38" i="37"/>
  <c r="G37" i="37"/>
  <c r="G36" i="37"/>
  <c r="G35" i="37"/>
  <c r="G34" i="37"/>
  <c r="G32" i="37"/>
  <c r="G31" i="37"/>
  <c r="G30" i="37"/>
  <c r="G29" i="37"/>
  <c r="G28" i="37"/>
  <c r="G27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44" i="37"/>
  <c r="I10" i="36"/>
  <c r="I9" i="36"/>
  <c r="H7" i="39" l="1"/>
  <c r="I22" i="35" s="1"/>
  <c r="I11" i="36"/>
  <c r="I12" i="36" s="1"/>
  <c r="I13" i="36" s="1"/>
  <c r="G76" i="37"/>
  <c r="G72" i="37"/>
  <c r="G65" i="37"/>
  <c r="G41" i="37"/>
  <c r="G33" i="37"/>
  <c r="G9" i="37"/>
  <c r="H11" i="39"/>
  <c r="D8" i="38" l="1"/>
  <c r="E8" i="38" s="1"/>
  <c r="F8" i="38" s="1"/>
  <c r="G91" i="37"/>
  <c r="I50" i="35"/>
  <c r="I49" i="35" s="1"/>
  <c r="H18" i="39"/>
  <c r="H19" i="39" s="1"/>
  <c r="H20" i="39" s="1"/>
  <c r="G92" i="37" l="1"/>
  <c r="G93" i="37" s="1"/>
  <c r="I39" i="35"/>
  <c r="I38" i="35" s="1"/>
  <c r="I21" i="35" s="1"/>
  <c r="I56" i="35" s="1"/>
  <c r="I57" i="35" l="1"/>
  <c r="I58" i="35" s="1"/>
  <c r="D7" i="38"/>
  <c r="D9" i="38" s="1"/>
  <c r="B18" i="43" s="1"/>
  <c r="E7" i="38" l="1"/>
  <c r="E9" i="38" s="1"/>
  <c r="C18" i="43" s="1"/>
  <c r="F7" i="38" l="1"/>
  <c r="F9" i="38" s="1"/>
  <c r="D18" i="43" s="1"/>
</calcChain>
</file>

<file path=xl/sharedStrings.xml><?xml version="1.0" encoding="utf-8"?>
<sst xmlns="http://schemas.openxmlformats.org/spreadsheetml/2006/main" count="476" uniqueCount="292">
  <si>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</si>
  <si>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</si>
  <si>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</si>
  <si>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</si>
  <si>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</si>
  <si>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</si>
  <si>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</si>
  <si>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</si>
  <si>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</si>
  <si>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</si>
  <si>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</si>
  <si>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</si>
  <si>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</si>
  <si>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</si>
  <si>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 xml:space="preserve">Špecifikácia ceny 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</si>
  <si>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</si>
  <si>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</si>
  <si>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</si>
  <si>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</si>
  <si>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</si>
  <si>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</si>
  <si>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</si>
  <si>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</si>
  <si>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</si>
  <si>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</si>
  <si>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Spolu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</si>
  <si>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</si>
  <si>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</si>
  <si>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</si>
  <si>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</si>
  <si>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</si>
  <si>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</si>
  <si>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</si>
  <si>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</si>
  <si>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</si>
  <si>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</si>
  <si>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</si>
  <si>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</si>
  <si>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</si>
  <si>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</si>
  <si>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</si>
  <si>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</si>
  <si>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</si>
  <si>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</si>
  <si>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</si>
  <si>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</si>
  <si>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</si>
  <si>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</si>
  <si>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</si>
  <si>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</si>
  <si>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</si>
  <si>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</si>
  <si>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</si>
  <si>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</si>
  <si>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</si>
  <si>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</si>
  <si>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</si>
  <si>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</si>
  <si>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</si>
  <si>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</si>
  <si>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</si>
  <si>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</si>
  <si>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</si>
  <si>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</si>
  <si>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</si>
  <si>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</si>
  <si>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</si>
  <si>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</si>
  <si>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</si>
  <si>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</si>
  <si>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</si>
  <si>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</si>
  <si>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</si>
  <si>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</si>
  <si>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</si>
  <si>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</si>
  <si>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</si>
  <si>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</si>
  <si>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</si>
  <si>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</si>
  <si>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</si>
  <si>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</si>
  <si>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</si>
  <si>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</si>
  <si>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</si>
  <si>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</si>
  <si>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</si>
  <si>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</si>
  <si>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</si>
  <si>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</si>
  <si>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</si>
  <si>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</si>
  <si>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</si>
  <si>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</si>
  <si>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</si>
  <si>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</si>
  <si>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</si>
  <si>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</si>
  <si>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</si>
  <si>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</si>
  <si>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</si>
  <si>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</si>
  <si>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</si>
  <si>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</si>
  <si>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</si>
  <si>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</si>
  <si>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</si>
  <si>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</si>
  <si>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</si>
  <si>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</si>
  <si>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</si>
  <si>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</si>
  <si>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</si>
  <si>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</si>
  <si>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</si>
  <si>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Geotechnické konštrukcie</t>
  </si>
  <si>
    <t>6.</t>
  </si>
  <si>
    <t>Ostatné objekty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</si>
  <si>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</si>
  <si>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</si>
  <si>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</si>
  <si>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</si>
  <si>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</si>
  <si>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</si>
  <si>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</si>
  <si>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</si>
  <si>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</si>
  <si>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Podrobný inžinierskogeologický a hydrogeologický prieskum</t>
  </si>
  <si>
    <t>1.3.</t>
  </si>
  <si>
    <t>Náklady</t>
  </si>
  <si>
    <t>Nákladovo-výnosová analýza (CBA)</t>
  </si>
  <si>
    <t>Dokumentácia meračských prác + MPV</t>
  </si>
  <si>
    <t>ha</t>
  </si>
  <si>
    <t>Dokumentácia pre majetkovoprávne vysporiadanie</t>
  </si>
  <si>
    <t>Geometrické plány (GP) pre trvalý záber</t>
  </si>
  <si>
    <t>Výkupové elaboráty</t>
  </si>
  <si>
    <t>vlastník</t>
  </si>
  <si>
    <t>Situácia dotknutých pozemkov (podklady pre GP)</t>
  </si>
  <si>
    <t>Špecifikácia ceny predpokladaných geologických prác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</si>
  <si>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</si>
  <si>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</si>
  <si>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</si>
  <si>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</si>
  <si>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</si>
  <si>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</si>
  <si>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</si>
  <si>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</si>
  <si>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</si>
  <si>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</si>
  <si>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</si>
  <si>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</si>
  <si>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priepustnosť horninového prostredia - nalievacia skúška</t>
  </si>
  <si>
    <t>hydrometrovacie práce (na 1 profile)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</si>
  <si>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</si>
  <si>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</si>
  <si>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</si>
  <si>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</si>
  <si>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</si>
  <si>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 xml:space="preserve">rozbor zeminy - agresivita (STN EN-206+A2) </t>
  </si>
  <si>
    <t>obmedzenie cestnej premávky na ceste I/18 (zabezpečenie povolenia u PZ SR a SSC) a zabezpečenie dopravného značenia</t>
  </si>
  <si>
    <t>kontrolné inklinometrické meranie</t>
  </si>
  <si>
    <t>kontrolné meranie hladiny podzemnej vody</t>
  </si>
  <si>
    <t>hydrogeologický posudok ovplyvnenia podzemných a povrchových vôd, zdrojov pitnej vody a ostatných vodných zdrojov v zmysle požiadaviek uvedených v textovej prílohe</t>
  </si>
  <si>
    <t>SHMÚ údaje z najbližšej klimatologickej/zrážkomernej stanice - denné úhrny zrážok a priemerné denné teploty</t>
  </si>
  <si>
    <t>rok</t>
  </si>
  <si>
    <t>Návrh na plnenie kritéria</t>
  </si>
  <si>
    <t>1. Názov predmetu zákazky: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</si>
  <si>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</si>
  <si>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</si>
  <si>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</si>
  <si>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</si>
  <si>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</si>
  <si>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</si>
  <si>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</si>
  <si>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</si>
  <si>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</si>
  <si>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</si>
  <si>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</si>
  <si>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</si>
  <si>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</si>
  <si>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</si>
  <si>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</si>
  <si>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</si>
  <si>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</si>
  <si>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</si>
  <si>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</si>
  <si>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</si>
  <si>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</si>
  <si>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>Vytýčenie, zameranie a overenie priebehu inžinierských sietí</t>
  </si>
  <si>
    <t>GP pre dočasné zábery a zábery do 1 roka (podklady pre uzatváranie nájom. zmlúv)</t>
  </si>
  <si>
    <t xml:space="preserve"> - Uchádzač vypĺňa žltou farbou označené bunky</t>
  </si>
  <si>
    <t xml:space="preserve"> - Uchádzač zadáva sadzby na 2 desatinné miesta</t>
  </si>
  <si>
    <t>Tabuľka č. 5</t>
  </si>
  <si>
    <t>V ................................ dňa: ................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</si>
  <si>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</si>
  <si>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</si>
  <si>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DPH 23 %</t>
  </si>
  <si>
    <t xml:space="preserve"> </t>
  </si>
  <si>
    <t>šikmé jadrové IG vrty budované dvojitou jadrovnicou (WireLine), vrátane prípravných prác, zriadenia staveniska, prvotnej hmotnej dokumentácie vrtného jadra, ovzorkovania, spätnej úpravy vrtu a dopravy</t>
  </si>
  <si>
    <r>
      <t>piezometrické jadrové vrty na sledovanie HPV so zabudovaním, vrátane príprav. prác, zriadenia stavenisk</t>
    </r>
    <r>
      <rPr>
        <sz val="9"/>
        <rFont val="Arial CE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charset val="238"/>
      </rPr>
      <t xml:space="preserve"> dopravy</t>
    </r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</si>
  <si>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</si>
  <si>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meranie výdatnosti</t>
  </si>
  <si>
    <r>
      <t>dynamické penetračné sondy s vyhodnotením, vrátane prípravných prác, zriadenia staveniska, spätnej úpr</t>
    </r>
    <r>
      <rPr>
        <sz val="9"/>
        <rFont val="Arial CE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</si>
  <si>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charset val="238"/>
      </rPr>
      <t>j úpravy terénu a dopravy</t>
    </r>
  </si>
  <si>
    <t>strieľané sondy - šachtice, pažené, hĺbka do 10 m, vrátane prípravných prác, zriadenia staveniska, spätnej úpravy terénu a dopravy</t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</si>
  <si>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</si>
  <si>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</si>
  <si>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charset val="238"/>
      </rPr>
      <t>sť  s re</t>
    </r>
    <r>
      <rPr>
        <sz val="9"/>
        <color theme="1"/>
        <rFont val="Arial CE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</si>
  <si>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charset val="238"/>
      </rPr>
      <t xml:space="preserve"> (vrcholová a </t>
    </r>
    <r>
      <rPr>
        <sz val="9"/>
        <color theme="1"/>
        <rFont val="Arial CE"/>
        <charset val="238"/>
      </rPr>
      <t>reziduálna šmyková pevnosť)</t>
    </r>
  </si>
  <si>
    <r>
      <t>zeminy - triaxiálna š</t>
    </r>
    <r>
      <rPr>
        <sz val="9"/>
        <rFont val="Arial CE"/>
        <charset val="238"/>
      </rPr>
      <t>myková skúška UU</t>
    </r>
  </si>
  <si>
    <r>
      <t>zeminy - stanovenie pomeru únosnosti CBR ze</t>
    </r>
    <r>
      <rPr>
        <sz val="9"/>
        <rFont val="Arial CE"/>
        <charset val="238"/>
      </rPr>
      <t>mín, bez sýtenia</t>
    </r>
  </si>
  <si>
    <r>
      <t>zemin</t>
    </r>
    <r>
      <rPr>
        <sz val="9"/>
        <rFont val="Arial CE"/>
        <charset val="238"/>
      </rPr>
      <t>y - zhutniteľnosť súdržných zemín</t>
    </r>
    <r>
      <rPr>
        <sz val="9"/>
        <color theme="1"/>
        <rFont val="Arial CE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</si>
  <si>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</si>
  <si>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charset val="238"/>
      </rPr>
      <t>(3</t>
    </r>
    <r>
      <rPr>
        <sz val="9"/>
        <color theme="1"/>
        <rFont val="Arial CE"/>
        <charset val="238"/>
      </rPr>
      <t xml:space="preserve"> valčeky)</t>
    </r>
  </si>
  <si>
    <t>povrchová voda - fyzikálno-chemický rozbor v rozsahu podľa prílohy.č.4 časti B1</t>
  </si>
  <si>
    <t>povrchová voda - biologické prvky kvality v rozsahu prílohy.č.4 časti B1</t>
  </si>
  <si>
    <t xml:space="preserve">podzemná voda - fyzikálno-chemický rozbor v rozsahu podľa prílohy.č.4 časti B1 a agresivita (STN EN-206+A2) a STN 03 8375 </t>
  </si>
  <si>
    <t>projekt geologickej úlohy (2 paré pre NDS)</t>
  </si>
  <si>
    <t>meranie výdatnosti prameňa</t>
  </si>
  <si>
    <t>hydrogeologický posudok v zmysle Vyhlášky 29/2005 Z.z.</t>
  </si>
  <si>
    <t>SHMÚ údaje (denné operatívne prietoky)</t>
  </si>
  <si>
    <t>DPH 23%</t>
  </si>
  <si>
    <t>Poznámka: V jednotkových cenách sú zahrnuté všetky súvisiace náklady na riadne poskytnutie služby.</t>
  </si>
  <si>
    <t>Technická špecifikácia ako aj ďalšie informácie o jednotlivých položkách sú definovaná v Opise predmetu zákazky.</t>
  </si>
  <si>
    <t>Zhotoviteľ môže fakturovať len skutočne vykonané práce, ktoré boli objednávateľom odsúhlasené. Množstvá sú len informatívne pre účel vyhodnotenia súťaže.</t>
  </si>
  <si>
    <t>Uchádzač bude akceptovať zníženie celkovej ceny v prípade, že časť predmetu zákazky sa na podnet verejného obstarávateľa nebude realizovať.</t>
  </si>
  <si>
    <t>V ................................, dňa ........................</t>
  </si>
  <si>
    <t>...........................................................</t>
  </si>
  <si>
    <t xml:space="preserve">meno, priezvisko a podpis osoby 
 oprávnenej konať v mene uchádzača
</t>
  </si>
  <si>
    <r>
      <t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hydrogeologických posudkov + CD/DVD, ktoré obsahuje všetky grafické a textové prílohy (nezabezpečené proti tlačeniu a kopírovaniu) + repro-grafické práce - počet výtlačkov dokumentácie po</t>
    </r>
    <r>
      <rPr>
        <sz val="9"/>
        <rFont val="Arial CE"/>
        <charset val="238"/>
      </rPr>
      <t>dľa časti B.1 Príloha č. 1 a časti B.1 Príloha č. 2</t>
    </r>
  </si>
  <si>
    <t>Dokumentácia na stavebný zámer (SZ)</t>
  </si>
  <si>
    <t>Oznámenie o zmene navrhovanej činnosti 8a po vypracovaní SZ</t>
  </si>
  <si>
    <t>meno, priezvisko a podpis</t>
  </si>
  <si>
    <t>oprávnenej osoby uchádzača</t>
  </si>
  <si>
    <t>Stavebný zámer (SZ)</t>
  </si>
  <si>
    <t>Zoznam dokumentácie</t>
  </si>
  <si>
    <t>Súhrnná správa</t>
  </si>
  <si>
    <t>Súhrnná technická správa</t>
  </si>
  <si>
    <t>Situačné výkresy</t>
  </si>
  <si>
    <t>Dokumentácia stavebných objektov</t>
  </si>
  <si>
    <t>Pozemné komunikácie</t>
  </si>
  <si>
    <t>Prevádzkové prvky</t>
  </si>
  <si>
    <t>Geodetický elaborát</t>
  </si>
  <si>
    <t>3.4.</t>
  </si>
  <si>
    <t>3.5.</t>
  </si>
  <si>
    <t>3.6.</t>
  </si>
  <si>
    <t>3.7.</t>
  </si>
  <si>
    <t>3.8.</t>
  </si>
  <si>
    <t>3.9.</t>
  </si>
  <si>
    <t>3.10.</t>
  </si>
  <si>
    <t>5.1.</t>
  </si>
  <si>
    <t>5.2.</t>
  </si>
  <si>
    <t>5.3.</t>
  </si>
  <si>
    <t>5.4.</t>
  </si>
  <si>
    <t>5.5.</t>
  </si>
  <si>
    <t>Architektonická štúdia</t>
  </si>
  <si>
    <t>5.6.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</si>
  <si>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</si>
  <si>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</si>
  <si>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</si>
  <si>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</si>
  <si>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</si>
  <si>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</si>
  <si>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</si>
  <si>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</si>
  <si>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Rýchlostná cesta R4 Lipníky – Giraltovce</t>
  </si>
  <si>
    <t>E</t>
  </si>
  <si>
    <t>Geodetický elaborát (Dokumentácia meračských prác)</t>
  </si>
  <si>
    <t>Zameranie územia</t>
  </si>
  <si>
    <t>Vyhotovenie podkladov pre všetky druhy GP</t>
  </si>
  <si>
    <t>6.1.1.</t>
  </si>
  <si>
    <t>6.1.2.</t>
  </si>
  <si>
    <t>6.1.3.</t>
  </si>
  <si>
    <t>6.1.4.</t>
  </si>
  <si>
    <t>6.1.5.</t>
  </si>
  <si>
    <t>6.1.6.</t>
  </si>
  <si>
    <t>Vypracovanie Stavebného zámeru (SZ) a oznámenia o zmene navrhovanej činnosti 8a po vypracovaní SZ (8a po SZ) stavby rýchlostná cesta
 R4 Lipníky – Giraltovce</t>
  </si>
  <si>
    <t>Tabuľky č. 1 – 5</t>
  </si>
  <si>
    <t>Vypracovanie Stavebného zámeru (SZ) a oznámenia o zmene navrhovanej činnosti 8a po vypracovaní SZ (8a po SZ) stavby rýchlostná cesta
R4 Lipníky – Giraltovce</t>
  </si>
  <si>
    <t>Tabuľka č. 2</t>
  </si>
  <si>
    <t>Mostné objekty</t>
  </si>
  <si>
    <t>Obslužné dopravné zariadenia a objekty údržby (SSÚ, odpočívadlá, parkoviská, objekty služieb)</t>
  </si>
  <si>
    <t>3.11.</t>
  </si>
  <si>
    <t>Posúdenie súladu s Rámcovou smernicou o vodách</t>
  </si>
  <si>
    <t>3.12.</t>
  </si>
  <si>
    <t>3.13.</t>
  </si>
  <si>
    <t>Hydrobiologický prieskum</t>
  </si>
  <si>
    <t>zákona č. 24/2006 Z. z. po vypracovaní SZ (8a po SZ)</t>
  </si>
  <si>
    <t>Stavba:  Rýchlostná cesta R4 Lipníky – Giraltovce</t>
  </si>
  <si>
    <t>Ichtyologický prieskum</t>
  </si>
  <si>
    <t xml:space="preserve">GP na vyznačenie vecného bremena </t>
  </si>
  <si>
    <t>Príloha č.1 k časti A.2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</si>
</sst>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3"/>
      <name val="Arial"/>
      <family val="2"/>
      <charset val="238"/>
    </font>
    <font>
      <b/>
      <sz val="9"/>
      <color theme="1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  <font>
      <b/>
      <sz val="11"/>
      <color indexed="8"/>
      <name val="Arial CE"/>
      <charset val="238"/>
    </font>
    <font>
      <sz val="14"/>
      <name val="Arial CE"/>
      <family val="2"/>
      <charset val="238"/>
    </font>
    <font>
      <sz val="9"/>
      <color theme="1"/>
      <name val="Arial CE"/>
      <charset val="238"/>
    </font>
    <font>
      <sz val="11"/>
      <color theme="1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rgb="FFFF9900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7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8" fillId="0" borderId="0"/>
    <xf numFmtId="0" fontId="18" fillId="0" borderId="0"/>
    <xf numFmtId="9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5" applyNumberFormat="0" applyFill="0" applyAlignment="0" applyProtection="0"/>
    <xf numFmtId="0" fontId="23" fillId="0" borderId="66" applyNumberFormat="0" applyFill="0" applyAlignment="0" applyProtection="0"/>
    <xf numFmtId="0" fontId="24" fillId="0" borderId="67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68" applyNumberFormat="0" applyAlignment="0" applyProtection="0"/>
    <xf numFmtId="0" fontId="29" fillId="11" borderId="69" applyNumberFormat="0" applyAlignment="0" applyProtection="0"/>
    <xf numFmtId="0" fontId="30" fillId="11" borderId="68" applyNumberFormat="0" applyAlignment="0" applyProtection="0"/>
    <xf numFmtId="0" fontId="31" fillId="0" borderId="70" applyNumberFormat="0" applyFill="0" applyAlignment="0" applyProtection="0"/>
    <xf numFmtId="0" fontId="32" fillId="12" borderId="7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73" applyNumberFormat="0" applyFill="0" applyAlignment="0" applyProtection="0"/>
    <xf numFmtId="0" fontId="36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36" fillId="37" borderId="0" applyNumberFormat="0" applyBorder="0" applyAlignment="0" applyProtection="0"/>
    <xf numFmtId="0" fontId="19" fillId="0" borderId="0"/>
    <xf numFmtId="0" fontId="7" fillId="38" borderId="72" applyNumberFormat="0" applyFont="0" applyAlignment="0" applyProtection="0"/>
    <xf numFmtId="0" fontId="7" fillId="0" borderId="0"/>
    <xf numFmtId="0" fontId="7" fillId="13" borderId="72" applyNumberFormat="0" applyFont="0" applyAlignment="0" applyProtection="0"/>
    <xf numFmtId="0" fontId="7" fillId="0" borderId="0"/>
    <xf numFmtId="0" fontId="4" fillId="0" borderId="0"/>
    <xf numFmtId="0" fontId="3" fillId="0" borderId="0"/>
    <xf numFmtId="0" fontId="43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516">
    <xf numFmtId="0" fontId="0" fillId="0" borderId="0" xfId="0"/>
    <xf numFmtId="0" fontId="7" fillId="0" borderId="0" xfId="0" applyFont="1" applyAlignment="1" applyProtection="1">
      <alignment horizontal="right"/>
    </xf>
    <xf numFmtId="0" fontId="10" fillId="0" borderId="0" xfId="6" applyFont="1" applyFill="1" applyBorder="1" applyProtection="1"/>
    <xf numFmtId="0" fontId="7" fillId="0" borderId="0" xfId="6" applyFont="1" applyProtection="1"/>
    <xf numFmtId="0" fontId="7" fillId="0" borderId="0" xfId="6" applyFont="1" applyAlignment="1" applyProtection="1">
      <alignment horizontal="left"/>
    </xf>
    <xf numFmtId="0" fontId="7" fillId="0" borderId="0" xfId="6" applyFont="1" applyFill="1" applyBorder="1" applyAlignment="1" applyProtection="1">
      <alignment wrapText="1"/>
    </xf>
    <xf numFmtId="0" fontId="7" fillId="0" borderId="0" xfId="6" applyFont="1" applyFill="1" applyAlignment="1" applyProtection="1">
      <alignment horizontal="right"/>
    </xf>
    <xf numFmtId="0" fontId="7" fillId="0" borderId="0" xfId="6" applyFont="1" applyFill="1" applyBorder="1" applyProtection="1"/>
    <xf numFmtId="0" fontId="7" fillId="0" borderId="0" xfId="6" applyFont="1" applyFill="1" applyBorder="1" applyAlignment="1" applyProtection="1">
      <alignment horizontal="left" wrapText="1"/>
    </xf>
    <xf numFmtId="0" fontId="7" fillId="0" borderId="0" xfId="6" applyFont="1" applyFill="1" applyBorder="1" applyAlignment="1" applyProtection="1"/>
    <xf numFmtId="0" fontId="7" fillId="0" borderId="0" xfId="6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0" fontId="7" fillId="0" borderId="22" xfId="6" applyFont="1" applyFill="1" applyBorder="1" applyAlignment="1" applyProtection="1">
      <alignment horizontal="center" vertical="center"/>
    </xf>
    <xf numFmtId="0" fontId="7" fillId="0" borderId="32" xfId="6" applyFont="1" applyFill="1" applyBorder="1" applyAlignment="1" applyProtection="1">
      <alignment horizontal="center" vertical="center"/>
    </xf>
    <xf numFmtId="9" fontId="7" fillId="0" borderId="2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4" xfId="6" applyFont="1" applyFill="1" applyBorder="1" applyAlignment="1" applyProtection="1">
      <alignment horizontal="center" vertical="center"/>
    </xf>
    <xf numFmtId="0" fontId="7" fillId="0" borderId="11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16" fillId="0" borderId="0" xfId="6" applyFont="1" applyFill="1" applyAlignment="1" applyProtection="1">
      <alignment vertical="center"/>
    </xf>
    <xf numFmtId="0" fontId="9" fillId="0" borderId="0" xfId="0" applyFont="1" applyBorder="1" applyAlignment="1" applyProtection="1"/>
    <xf numFmtId="0" fontId="10" fillId="0" borderId="33" xfId="6" applyFont="1" applyFill="1" applyBorder="1" applyAlignment="1" applyProtection="1">
      <alignment vertical="center" wrapText="1"/>
    </xf>
    <xf numFmtId="0" fontId="10" fillId="0" borderId="29" xfId="6" applyFont="1" applyFill="1" applyBorder="1" applyAlignment="1" applyProtection="1">
      <alignment horizontal="left" vertical="center" wrapText="1"/>
    </xf>
    <xf numFmtId="0" fontId="10" fillId="0" borderId="52" xfId="6" applyFont="1" applyFill="1" applyBorder="1" applyAlignment="1" applyProtection="1">
      <alignment vertical="center" wrapText="1"/>
    </xf>
    <xf numFmtId="0" fontId="12" fillId="0" borderId="0" xfId="6" applyFont="1" applyProtection="1"/>
    <xf numFmtId="0" fontId="13" fillId="0" borderId="0" xfId="6" applyFont="1" applyProtection="1"/>
    <xf numFmtId="0" fontId="14" fillId="0" borderId="24" xfId="6" applyFont="1" applyFill="1" applyBorder="1" applyAlignment="1" applyProtection="1">
      <alignment horizontal="center" vertical="center"/>
    </xf>
    <xf numFmtId="0" fontId="13" fillId="0" borderId="23" xfId="6" applyFont="1" applyFill="1" applyBorder="1" applyAlignment="1" applyProtection="1">
      <alignment horizontal="center" vertical="center"/>
    </xf>
    <xf numFmtId="0" fontId="13" fillId="0" borderId="17" xfId="6" applyFont="1" applyFill="1" applyBorder="1" applyAlignment="1" applyProtection="1">
      <alignment horizontal="center" vertical="center"/>
    </xf>
    <xf numFmtId="0" fontId="13" fillId="0" borderId="18" xfId="6" applyFont="1" applyFill="1" applyBorder="1" applyAlignment="1" applyProtection="1">
      <alignment horizontal="center" vertical="center"/>
    </xf>
    <xf numFmtId="0" fontId="14" fillId="0" borderId="2" xfId="6" applyFont="1" applyFill="1" applyBorder="1" applyAlignment="1" applyProtection="1">
      <alignment horizontal="center"/>
    </xf>
    <xf numFmtId="0" fontId="7" fillId="0" borderId="22" xfId="6" applyFont="1" applyFill="1" applyBorder="1" applyProtection="1"/>
    <xf numFmtId="164" fontId="10" fillId="3" borderId="7" xfId="6" applyNumberFormat="1" applyFont="1" applyFill="1" applyBorder="1" applyAlignment="1" applyProtection="1">
      <alignment vertical="center"/>
    </xf>
    <xf numFmtId="9" fontId="7" fillId="0" borderId="0" xfId="6" applyNumberFormat="1" applyFont="1" applyFill="1" applyBorder="1" applyProtection="1"/>
    <xf numFmtId="164" fontId="10" fillId="3" borderId="15" xfId="6" applyNumberFormat="1" applyFont="1" applyFill="1" applyBorder="1" applyAlignment="1" applyProtection="1">
      <alignment vertical="center"/>
    </xf>
    <xf numFmtId="0" fontId="7" fillId="0" borderId="12" xfId="6" applyFont="1" applyFill="1" applyBorder="1" applyProtection="1"/>
    <xf numFmtId="164" fontId="10" fillId="3" borderId="8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9" fillId="0" borderId="0" xfId="6" applyFont="1" applyFill="1" applyAlignment="1" applyProtection="1">
      <alignment horizontal="center" vertical="center"/>
    </xf>
    <xf numFmtId="0" fontId="8" fillId="0" borderId="0" xfId="6" applyFont="1" applyAlignment="1" applyProtection="1">
      <alignment horizontal="center" vertical="center"/>
    </xf>
    <xf numFmtId="0" fontId="10" fillId="0" borderId="1" xfId="6" applyFont="1" applyBorder="1" applyAlignment="1" applyProtection="1">
      <alignment horizontal="center" vertical="center"/>
    </xf>
    <xf numFmtId="0" fontId="10" fillId="0" borderId="56" xfId="6" applyFont="1" applyBorder="1" applyAlignment="1" applyProtection="1">
      <alignment horizontal="center" vertical="center"/>
    </xf>
    <xf numFmtId="0" fontId="6" fillId="0" borderId="74" xfId="6" applyFont="1" applyFill="1" applyBorder="1" applyAlignment="1" applyProtection="1">
      <alignment horizontal="justify" vertical="center" wrapText="1"/>
    </xf>
    <xf numFmtId="0" fontId="14" fillId="0" borderId="32" xfId="6" applyFont="1" applyFill="1" applyBorder="1" applyAlignment="1" applyProtection="1">
      <alignment vertical="center"/>
    </xf>
    <xf numFmtId="0" fontId="7" fillId="0" borderId="18" xfId="6" applyFont="1" applyFill="1" applyBorder="1" applyAlignment="1" applyProtection="1">
      <alignment vertical="center"/>
    </xf>
    <xf numFmtId="0" fontId="7" fillId="0" borderId="22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0" fontId="7" fillId="0" borderId="59" xfId="6" applyFont="1" applyFill="1" applyBorder="1" applyAlignment="1" applyProtection="1">
      <alignment vertical="center"/>
    </xf>
    <xf numFmtId="0" fontId="10" fillId="0" borderId="32" xfId="6" applyFont="1" applyFill="1" applyBorder="1" applyAlignment="1" applyProtection="1">
      <alignment horizontal="center" vertical="center"/>
    </xf>
    <xf numFmtId="0" fontId="10" fillId="0" borderId="35" xfId="6" applyFont="1" applyFill="1" applyBorder="1" applyAlignment="1" applyProtection="1">
      <alignment horizontal="center" vertical="center"/>
    </xf>
    <xf numFmtId="0" fontId="10" fillId="0" borderId="43" xfId="6" applyFont="1" applyFill="1" applyBorder="1" applyProtection="1"/>
    <xf numFmtId="0" fontId="7" fillId="0" borderId="36" xfId="6" applyFont="1" applyFill="1" applyBorder="1" applyProtection="1"/>
    <xf numFmtId="164" fontId="10" fillId="3" borderId="62" xfId="6" applyNumberFormat="1" applyFont="1" applyFill="1" applyBorder="1" applyAlignment="1" applyProtection="1">
      <alignment vertical="center"/>
    </xf>
    <xf numFmtId="3" fontId="6" fillId="0" borderId="46" xfId="6" applyNumberFormat="1" applyFont="1" applyFill="1" applyBorder="1" applyAlignment="1" applyProtection="1">
      <alignment horizontal="center" vertical="center"/>
    </xf>
    <xf numFmtId="0" fontId="6" fillId="0" borderId="17" xfId="6" applyFont="1" applyFill="1" applyBorder="1" applyAlignment="1" applyProtection="1">
      <alignment horizontal="center"/>
    </xf>
    <xf numFmtId="4" fontId="6" fillId="0" borderId="57" xfId="6" applyNumberFormat="1" applyFont="1" applyFill="1" applyBorder="1" applyAlignment="1" applyProtection="1">
      <alignment horizontal="center" vertical="top"/>
    </xf>
    <xf numFmtId="3" fontId="6" fillId="0" borderId="45" xfId="6" applyNumberFormat="1" applyFont="1" applyFill="1" applyBorder="1" applyAlignment="1" applyProtection="1">
      <alignment horizontal="center" vertical="center"/>
    </xf>
    <xf numFmtId="0" fontId="14" fillId="0" borderId="50" xfId="0" applyFont="1" applyBorder="1" applyAlignment="1" applyProtection="1">
      <alignment vertical="center"/>
    </xf>
    <xf numFmtId="164" fontId="14" fillId="0" borderId="7" xfId="6" applyNumberFormat="1" applyFont="1" applyFill="1" applyBorder="1" applyAlignment="1" applyProtection="1">
      <alignment horizontal="center" vertical="center"/>
    </xf>
    <xf numFmtId="164" fontId="14" fillId="0" borderId="6" xfId="6" applyNumberFormat="1" applyFont="1" applyFill="1" applyBorder="1" applyAlignment="1" applyProtection="1">
      <alignment horizontal="center" vertical="center"/>
    </xf>
    <xf numFmtId="164" fontId="10" fillId="3" borderId="7" xfId="6" applyNumberFormat="1" applyFont="1" applyFill="1" applyBorder="1" applyAlignment="1" applyProtection="1">
      <alignment horizontal="center" vertical="center"/>
    </xf>
    <xf numFmtId="164" fontId="10" fillId="3" borderId="15" xfId="6" applyNumberFormat="1" applyFont="1" applyFill="1" applyBorder="1" applyAlignment="1" applyProtection="1">
      <alignment horizontal="center" vertical="center"/>
    </xf>
    <xf numFmtId="164" fontId="10" fillId="3" borderId="8" xfId="6" applyNumberFormat="1" applyFont="1" applyFill="1" applyBorder="1" applyAlignment="1" applyProtection="1">
      <alignment horizontal="center" vertical="center"/>
    </xf>
    <xf numFmtId="3" fontId="6" fillId="0" borderId="81" xfId="6" applyNumberFormat="1" applyFont="1" applyFill="1" applyBorder="1" applyAlignment="1" applyProtection="1">
      <alignment horizontal="center" vertical="center"/>
    </xf>
    <xf numFmtId="49" fontId="14" fillId="0" borderId="13" xfId="6" applyNumberFormat="1" applyFont="1" applyFill="1" applyBorder="1" applyAlignment="1" applyProtection="1">
      <alignment horizontal="center" vertical="center"/>
    </xf>
    <xf numFmtId="49" fontId="14" fillId="0" borderId="2" xfId="6" applyNumberFormat="1" applyFont="1" applyFill="1" applyBorder="1" applyAlignment="1" applyProtection="1">
      <alignment horizontal="center"/>
    </xf>
    <xf numFmtId="49" fontId="6" fillId="0" borderId="75" xfId="6" applyNumberFormat="1" applyFont="1" applyFill="1" applyBorder="1" applyAlignment="1" applyProtection="1">
      <alignment vertical="center"/>
    </xf>
    <xf numFmtId="49" fontId="6" fillId="0" borderId="77" xfId="6" applyNumberFormat="1" applyFont="1" applyFill="1" applyBorder="1" applyAlignment="1" applyProtection="1">
      <alignment horizontal="right" vertical="center"/>
    </xf>
    <xf numFmtId="49" fontId="6" fillId="0" borderId="80" xfId="6" applyNumberFormat="1" applyFont="1" applyFill="1" applyBorder="1" applyAlignment="1" applyProtection="1">
      <alignment vertical="center"/>
    </xf>
    <xf numFmtId="49" fontId="6" fillId="0" borderId="78" xfId="6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/>
    </xf>
    <xf numFmtId="49" fontId="10" fillId="0" borderId="1" xfId="6" applyNumberFormat="1" applyFont="1" applyFill="1" applyBorder="1" applyProtection="1"/>
    <xf numFmtId="49" fontId="7" fillId="0" borderId="22" xfId="6" applyNumberFormat="1" applyFont="1" applyFill="1" applyBorder="1" applyProtection="1"/>
    <xf numFmtId="49" fontId="7" fillId="0" borderId="23" xfId="6" applyNumberFormat="1" applyFont="1" applyFill="1" applyBorder="1" applyProtection="1"/>
    <xf numFmtId="49" fontId="7" fillId="0" borderId="2" xfId="6" applyNumberFormat="1" applyFont="1" applyFill="1" applyBorder="1" applyProtection="1"/>
    <xf numFmtId="49" fontId="7" fillId="0" borderId="0" xfId="6" applyNumberFormat="1" applyFont="1" applyFill="1" applyBorder="1" applyProtection="1"/>
    <xf numFmtId="49" fontId="7" fillId="0" borderId="27" xfId="6" applyNumberFormat="1" applyFont="1" applyFill="1" applyBorder="1" applyProtection="1"/>
    <xf numFmtId="49" fontId="7" fillId="0" borderId="11" xfId="6" applyNumberFormat="1" applyFont="1" applyFill="1" applyBorder="1" applyProtection="1"/>
    <xf numFmtId="49" fontId="7" fillId="0" borderId="12" xfId="6" applyNumberFormat="1" applyFont="1" applyFill="1" applyBorder="1" applyProtection="1"/>
    <xf numFmtId="49" fontId="7" fillId="0" borderId="28" xfId="6" applyNumberFormat="1" applyFont="1" applyFill="1" applyBorder="1" applyProtection="1"/>
    <xf numFmtId="3" fontId="6" fillId="0" borderId="86" xfId="6" applyNumberFormat="1" applyFont="1" applyFill="1" applyBorder="1" applyAlignment="1" applyProtection="1">
      <alignment horizontal="center" vertical="center"/>
    </xf>
    <xf numFmtId="4" fontId="14" fillId="2" borderId="44" xfId="6" applyNumberFormat="1" applyFont="1" applyFill="1" applyBorder="1" applyAlignment="1" applyProtection="1">
      <alignment horizontal="center" vertical="center"/>
      <protection locked="0"/>
    </xf>
    <xf numFmtId="4" fontId="14" fillId="2" borderId="25" xfId="6" applyNumberFormat="1" applyFont="1" applyFill="1" applyBorder="1" applyAlignment="1" applyProtection="1">
      <alignment horizontal="center" vertical="center"/>
      <protection locked="0"/>
    </xf>
    <xf numFmtId="4" fontId="14" fillId="2" borderId="26" xfId="6" applyNumberFormat="1" applyFont="1" applyFill="1" applyBorder="1" applyAlignment="1" applyProtection="1">
      <alignment horizontal="center" vertical="center"/>
      <protection locked="0"/>
    </xf>
    <xf numFmtId="49" fontId="6" fillId="0" borderId="87" xfId="6" applyNumberFormat="1" applyFont="1" applyFill="1" applyBorder="1" applyAlignment="1" applyProtection="1">
      <alignment vertical="center"/>
    </xf>
    <xf numFmtId="49" fontId="14" fillId="0" borderId="0" xfId="6" applyNumberFormat="1" applyFont="1" applyFill="1" applyBorder="1" applyAlignment="1" applyProtection="1">
      <alignment vertical="center"/>
    </xf>
    <xf numFmtId="49" fontId="10" fillId="0" borderId="42" xfId="0" applyNumberFormat="1" applyFont="1" applyFill="1" applyBorder="1" applyAlignment="1" applyProtection="1">
      <alignment vertical="center" wrapText="1"/>
    </xf>
    <xf numFmtId="49" fontId="10" fillId="0" borderId="29" xfId="0" applyNumberFormat="1" applyFont="1" applyFill="1" applyBorder="1" applyAlignment="1" applyProtection="1">
      <alignment vertical="center" wrapText="1"/>
    </xf>
    <xf numFmtId="49" fontId="10" fillId="0" borderId="26" xfId="0" applyNumberFormat="1" applyFont="1" applyFill="1" applyBorder="1" applyAlignment="1" applyProtection="1">
      <alignment vertical="center" wrapText="1"/>
    </xf>
    <xf numFmtId="0" fontId="9" fillId="0" borderId="0" xfId="57" applyFont="1" applyBorder="1" applyAlignment="1" applyProtection="1"/>
    <xf numFmtId="0" fontId="9" fillId="0" borderId="0" xfId="57" applyFont="1" applyAlignment="1" applyProtection="1">
      <alignment horizontal="center" vertical="center"/>
    </xf>
    <xf numFmtId="0" fontId="10" fillId="0" borderId="0" xfId="57" applyFont="1" applyAlignment="1" applyProtection="1">
      <alignment horizontal="center" vertical="center"/>
    </xf>
    <xf numFmtId="164" fontId="6" fillId="0" borderId="48" xfId="6" applyNumberFormat="1" applyFont="1" applyFill="1" applyBorder="1" applyAlignment="1" applyProtection="1">
      <alignment vertical="center"/>
    </xf>
    <xf numFmtId="0" fontId="6" fillId="0" borderId="12" xfId="6" applyFont="1" applyFill="1" applyBorder="1" applyAlignment="1" applyProtection="1">
      <alignment horizontal="center" vertical="center"/>
    </xf>
    <xf numFmtId="0" fontId="10" fillId="0" borderId="37" xfId="57" applyFont="1" applyFill="1" applyBorder="1" applyAlignment="1" applyProtection="1">
      <alignment wrapText="1"/>
    </xf>
    <xf numFmtId="49" fontId="14" fillId="0" borderId="80" xfId="6" applyNumberFormat="1" applyFont="1" applyFill="1" applyBorder="1" applyAlignment="1" applyProtection="1">
      <alignment vertical="center"/>
    </xf>
    <xf numFmtId="3" fontId="6" fillId="0" borderId="88" xfId="6" applyNumberFormat="1" applyFont="1" applyFill="1" applyBorder="1" applyAlignment="1" applyProtection="1">
      <alignment horizontal="center" vertical="center"/>
    </xf>
    <xf numFmtId="3" fontId="6" fillId="0" borderId="84" xfId="6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7" fillId="0" borderId="0" xfId="7" applyFont="1" applyProtection="1"/>
    <xf numFmtId="0" fontId="10" fillId="4" borderId="24" xfId="6" applyFont="1" applyFill="1" applyBorder="1" applyAlignment="1" applyProtection="1">
      <alignment horizontal="center" vertical="center"/>
    </xf>
    <xf numFmtId="0" fontId="7" fillId="4" borderId="4" xfId="6" applyFont="1" applyFill="1" applyBorder="1" applyAlignment="1" applyProtection="1">
      <alignment vertical="center"/>
    </xf>
    <xf numFmtId="0" fontId="7" fillId="4" borderId="60" xfId="6" applyFont="1" applyFill="1" applyBorder="1" applyAlignment="1" applyProtection="1">
      <alignment vertical="center"/>
    </xf>
    <xf numFmtId="164" fontId="14" fillId="4" borderId="15" xfId="6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41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/>
    </xf>
    <xf numFmtId="0" fontId="39" fillId="0" borderId="51" xfId="0" applyFont="1" applyBorder="1" applyAlignment="1" applyProtection="1">
      <alignment vertical="center" wrapText="1"/>
    </xf>
    <xf numFmtId="0" fontId="39" fillId="0" borderId="13" xfId="0" applyFont="1" applyBorder="1" applyAlignment="1" applyProtection="1">
      <alignment vertical="center" wrapText="1"/>
    </xf>
    <xf numFmtId="0" fontId="39" fillId="0" borderId="31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39" borderId="43" xfId="0" applyFont="1" applyFill="1" applyBorder="1" applyAlignment="1" applyProtection="1">
      <alignment vertical="center"/>
    </xf>
    <xf numFmtId="0" fontId="10" fillId="39" borderId="36" xfId="0" applyFont="1" applyFill="1" applyBorder="1" applyAlignment="1" applyProtection="1">
      <alignment vertical="center"/>
    </xf>
    <xf numFmtId="0" fontId="10" fillId="39" borderId="37" xfId="0" applyFont="1" applyFill="1" applyBorder="1" applyAlignment="1" applyProtection="1">
      <alignment vertical="center"/>
    </xf>
    <xf numFmtId="0" fontId="7" fillId="0" borderId="91" xfId="0" applyFont="1" applyBorder="1" applyAlignment="1" applyProtection="1">
      <alignment horizontal="center" vertical="center" wrapText="1"/>
    </xf>
    <xf numFmtId="0" fontId="7" fillId="0" borderId="92" xfId="0" applyFont="1" applyBorder="1" applyAlignment="1" applyProtection="1">
      <alignment horizontal="center" vertical="center" wrapText="1"/>
    </xf>
    <xf numFmtId="0" fontId="7" fillId="0" borderId="9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165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Protection="1"/>
    <xf numFmtId="0" fontId="7" fillId="0" borderId="0" xfId="0" applyFont="1" applyAlignment="1" applyProtection="1">
      <alignment vertical="center"/>
    </xf>
    <xf numFmtId="0" fontId="45" fillId="0" borderId="0" xfId="0" applyFont="1" applyProtection="1"/>
    <xf numFmtId="0" fontId="7" fillId="0" borderId="0" xfId="6" applyFont="1" applyAlignment="1" applyProtection="1">
      <alignment horizontal="center" vertical="center" wrapText="1"/>
    </xf>
    <xf numFmtId="49" fontId="6" fillId="0" borderId="75" xfId="6" applyNumberFormat="1" applyFont="1" applyFill="1" applyBorder="1" applyAlignment="1" applyProtection="1">
      <alignment horizontal="justify" vertical="center" wrapText="1"/>
    </xf>
    <xf numFmtId="49" fontId="14" fillId="0" borderId="22" xfId="6" applyNumberFormat="1" applyFont="1" applyFill="1" applyBorder="1" applyAlignment="1" applyProtection="1">
      <alignment vertical="center"/>
    </xf>
    <xf numFmtId="3" fontId="6" fillId="0" borderId="96" xfId="6" applyNumberFormat="1" applyFont="1" applyFill="1" applyBorder="1" applyAlignment="1" applyProtection="1">
      <alignment horizontal="center" vertical="center"/>
    </xf>
    <xf numFmtId="0" fontId="14" fillId="0" borderId="12" xfId="6" applyFont="1" applyFill="1" applyBorder="1" applyAlignment="1" applyProtection="1">
      <alignment horizontal="center" wrapText="1"/>
    </xf>
    <xf numFmtId="0" fontId="8" fillId="0" borderId="0" xfId="6" applyFont="1" applyBorder="1" applyAlignment="1" applyProtection="1"/>
    <xf numFmtId="0" fontId="9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47" fillId="0" borderId="0" xfId="6" applyFont="1" applyProtection="1"/>
    <xf numFmtId="0" fontId="9" fillId="0" borderId="0" xfId="6" applyFont="1" applyBorder="1" applyAlignment="1" applyProtection="1"/>
    <xf numFmtId="0" fontId="7" fillId="0" borderId="0" xfId="6" applyFont="1" applyAlignment="1" applyProtection="1">
      <alignment wrapText="1"/>
    </xf>
    <xf numFmtId="0" fontId="7" fillId="0" borderId="0" xfId="6" applyFont="1" applyAlignment="1" applyProtection="1"/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0" fillId="0" borderId="1" xfId="6" applyFont="1" applyFill="1" applyBorder="1" applyAlignment="1" applyProtection="1">
      <alignment horizontal="center" vertical="center"/>
    </xf>
    <xf numFmtId="0" fontId="10" fillId="0" borderId="2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vertical="center"/>
    </xf>
    <xf numFmtId="0" fontId="6" fillId="0" borderId="0" xfId="57" applyFont="1" applyAlignment="1" applyProtection="1"/>
    <xf numFmtId="4" fontId="6" fillId="2" borderId="47" xfId="6" applyNumberFormat="1" applyFont="1" applyFill="1" applyBorder="1" applyAlignment="1" applyProtection="1">
      <alignment vertical="center"/>
      <protection locked="0"/>
    </xf>
    <xf numFmtId="0" fontId="6" fillId="0" borderId="1" xfId="6" applyFont="1" applyFill="1" applyBorder="1" applyProtection="1"/>
    <xf numFmtId="0" fontId="6" fillId="0" borderId="22" xfId="6" applyFont="1" applyFill="1" applyBorder="1" applyProtection="1"/>
    <xf numFmtId="0" fontId="6" fillId="0" borderId="32" xfId="6" applyFont="1" applyFill="1" applyBorder="1" applyAlignment="1" applyProtection="1">
      <alignment wrapText="1"/>
    </xf>
    <xf numFmtId="0" fontId="14" fillId="0" borderId="16" xfId="6" applyFont="1" applyFill="1" applyBorder="1" applyAlignment="1" applyProtection="1">
      <alignment horizontal="center" vertical="center"/>
    </xf>
    <xf numFmtId="0" fontId="14" fillId="0" borderId="33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14" fillId="0" borderId="35" xfId="6" applyFont="1" applyFill="1" applyBorder="1" applyAlignment="1" applyProtection="1">
      <alignment horizontal="left" wrapText="1"/>
    </xf>
    <xf numFmtId="4" fontId="14" fillId="0" borderId="56" xfId="6" applyNumberFormat="1" applyFont="1" applyFill="1" applyBorder="1" applyAlignment="1" applyProtection="1">
      <alignment horizontal="center" vertical="center"/>
    </xf>
    <xf numFmtId="4" fontId="14" fillId="0" borderId="52" xfId="6" applyNumberFormat="1" applyFont="1" applyFill="1" applyBorder="1" applyAlignment="1" applyProtection="1">
      <alignment horizontal="center" vertical="center"/>
    </xf>
    <xf numFmtId="164" fontId="6" fillId="0" borderId="14" xfId="6" applyNumberFormat="1" applyFont="1" applyFill="1" applyBorder="1" applyAlignment="1" applyProtection="1">
      <alignment vertical="center"/>
    </xf>
    <xf numFmtId="164" fontId="6" fillId="0" borderId="9" xfId="6" applyNumberFormat="1" applyFont="1" applyFill="1" applyBorder="1" applyAlignment="1" applyProtection="1">
      <alignment vertical="center"/>
    </xf>
    <xf numFmtId="164" fontId="6" fillId="0" borderId="58" xfId="6" applyNumberFormat="1" applyFont="1" applyFill="1" applyBorder="1" applyAlignment="1" applyProtection="1">
      <alignment vertical="center"/>
    </xf>
    <xf numFmtId="0" fontId="14" fillId="0" borderId="31" xfId="6" applyFont="1" applyFill="1" applyBorder="1" applyAlignment="1" applyProtection="1">
      <alignment horizontal="center" vertical="center"/>
    </xf>
    <xf numFmtId="165" fontId="10" fillId="0" borderId="93" xfId="0" applyNumberFormat="1" applyFont="1" applyBorder="1" applyAlignment="1" applyProtection="1">
      <alignment horizontal="center" vertical="center"/>
    </xf>
    <xf numFmtId="165" fontId="10" fillId="0" borderId="94" xfId="0" applyNumberFormat="1" applyFont="1" applyBorder="1" applyAlignment="1" applyProtection="1">
      <alignment horizontal="center" vertical="center"/>
    </xf>
    <xf numFmtId="0" fontId="7" fillId="4" borderId="0" xfId="7" applyFill="1"/>
    <xf numFmtId="0" fontId="7" fillId="4" borderId="0" xfId="7" applyFill="1" applyProtection="1"/>
    <xf numFmtId="0" fontId="7" fillId="0" borderId="0" xfId="7"/>
    <xf numFmtId="0" fontId="7" fillId="0" borderId="0" xfId="7" applyFont="1"/>
    <xf numFmtId="0" fontId="48" fillId="4" borderId="0" xfId="7" applyFont="1" applyFill="1" applyBorder="1"/>
    <xf numFmtId="0" fontId="49" fillId="4" borderId="0" xfId="7" applyFont="1" applyFill="1" applyBorder="1" applyProtection="1"/>
    <xf numFmtId="0" fontId="7" fillId="4" borderId="0" xfId="7" applyFill="1" applyBorder="1" applyAlignment="1" applyProtection="1">
      <alignment wrapText="1"/>
    </xf>
    <xf numFmtId="0" fontId="7" fillId="4" borderId="0" xfId="7" applyFill="1" applyBorder="1" applyProtection="1"/>
    <xf numFmtId="0" fontId="50" fillId="4" borderId="0" xfId="7" applyFont="1" applyFill="1" applyBorder="1" applyProtection="1"/>
    <xf numFmtId="0" fontId="51" fillId="4" borderId="0" xfId="7" applyFont="1" applyFill="1" applyBorder="1" applyProtection="1"/>
    <xf numFmtId="0" fontId="52" fillId="4" borderId="0" xfId="7" applyFont="1" applyFill="1" applyBorder="1" applyAlignment="1" applyProtection="1">
      <alignment wrapText="1"/>
    </xf>
    <xf numFmtId="0" fontId="52" fillId="4" borderId="0" xfId="7" applyFont="1" applyFill="1" applyBorder="1" applyProtection="1"/>
    <xf numFmtId="0" fontId="48" fillId="4" borderId="0" xfId="7" applyFont="1" applyFill="1" applyBorder="1" applyAlignment="1" applyProtection="1"/>
    <xf numFmtId="0" fontId="48" fillId="4" borderId="0" xfId="7" applyFont="1" applyFill="1" applyBorder="1" applyAlignment="1" applyProtection="1">
      <alignment horizontal="center" vertical="center"/>
    </xf>
    <xf numFmtId="0" fontId="48" fillId="4" borderId="0" xfId="7" applyFont="1" applyFill="1" applyBorder="1" applyAlignment="1" applyProtection="1">
      <alignment vertical="center"/>
    </xf>
    <xf numFmtId="0" fontId="53" fillId="4" borderId="0" xfId="7" applyFont="1" applyFill="1" applyBorder="1"/>
    <xf numFmtId="0" fontId="53" fillId="4" borderId="0" xfId="7" applyFont="1" applyFill="1" applyBorder="1" applyProtection="1"/>
    <xf numFmtId="0" fontId="53" fillId="4" borderId="0" xfId="7" applyFont="1" applyFill="1" applyBorder="1" applyAlignment="1" applyProtection="1">
      <alignment wrapText="1"/>
    </xf>
    <xf numFmtId="0" fontId="53" fillId="4" borderId="0" xfId="7" applyFont="1" applyFill="1" applyBorder="1" applyAlignment="1" applyProtection="1">
      <alignment horizontal="center" vertical="center"/>
    </xf>
    <xf numFmtId="0" fontId="53" fillId="4" borderId="0" xfId="7" applyFont="1" applyFill="1" applyBorder="1" applyAlignment="1" applyProtection="1">
      <alignment vertical="center"/>
    </xf>
    <xf numFmtId="0" fontId="53" fillId="4" borderId="12" xfId="7" applyFont="1" applyFill="1" applyBorder="1" applyAlignment="1" applyProtection="1">
      <alignment vertical="center"/>
    </xf>
    <xf numFmtId="0" fontId="53" fillId="4" borderId="61" xfId="7" applyFont="1" applyFill="1" applyBorder="1" applyProtection="1"/>
    <xf numFmtId="0" fontId="53" fillId="4" borderId="54" xfId="7" applyFont="1" applyFill="1" applyBorder="1" applyAlignment="1" applyProtection="1">
      <alignment wrapText="1"/>
    </xf>
    <xf numFmtId="0" fontId="53" fillId="4" borderId="54" xfId="7" applyFont="1" applyFill="1" applyBorder="1" applyAlignment="1" applyProtection="1">
      <alignment horizontal="center" vertical="center"/>
    </xf>
    <xf numFmtId="0" fontId="53" fillId="4" borderId="54" xfId="7" applyFont="1" applyFill="1" applyBorder="1" applyAlignment="1" applyProtection="1">
      <alignment vertical="center"/>
    </xf>
    <xf numFmtId="0" fontId="53" fillId="4" borderId="54" xfId="7" applyFont="1" applyFill="1" applyBorder="1" applyAlignment="1" applyProtection="1">
      <alignment vertical="center" wrapText="1"/>
    </xf>
    <xf numFmtId="0" fontId="53" fillId="4" borderId="55" xfId="7" applyFont="1" applyFill="1" applyBorder="1" applyAlignment="1" applyProtection="1">
      <alignment vertical="center" wrapText="1"/>
    </xf>
    <xf numFmtId="0" fontId="48" fillId="5" borderId="62" xfId="7" applyFont="1" applyFill="1" applyBorder="1" applyAlignment="1" applyProtection="1">
      <alignment wrapText="1"/>
    </xf>
    <xf numFmtId="0" fontId="48" fillId="5" borderId="36" xfId="7" applyFont="1" applyFill="1" applyBorder="1" applyAlignment="1" applyProtection="1">
      <alignment horizontal="center" vertical="center"/>
    </xf>
    <xf numFmtId="0" fontId="48" fillId="5" borderId="36" xfId="7" applyFont="1" applyFill="1" applyBorder="1" applyAlignment="1" applyProtection="1">
      <alignment vertical="center"/>
    </xf>
    <xf numFmtId="2" fontId="48" fillId="5" borderId="36" xfId="7" applyNumberFormat="1" applyFont="1" applyFill="1" applyBorder="1" applyAlignment="1" applyProtection="1">
      <alignment vertical="center"/>
    </xf>
    <xf numFmtId="164" fontId="48" fillId="6" borderId="37" xfId="7" applyNumberFormat="1" applyFont="1" applyFill="1" applyBorder="1" applyAlignment="1" applyProtection="1">
      <alignment vertical="center"/>
    </xf>
    <xf numFmtId="0" fontId="55" fillId="4" borderId="19" xfId="7" applyFont="1" applyFill="1" applyBorder="1" applyAlignment="1" applyProtection="1">
      <alignment wrapText="1"/>
    </xf>
    <xf numFmtId="0" fontId="53" fillId="4" borderId="14" xfId="7" applyFont="1" applyFill="1" applyBorder="1" applyAlignment="1" applyProtection="1">
      <alignment horizontal="center" vertical="center"/>
    </xf>
    <xf numFmtId="3" fontId="55" fillId="0" borderId="9" xfId="7" applyNumberFormat="1" applyFont="1" applyFill="1" applyBorder="1" applyAlignment="1" applyProtection="1">
      <alignment vertical="center"/>
    </xf>
    <xf numFmtId="2" fontId="53" fillId="2" borderId="9" xfId="7" applyNumberFormat="1" applyFont="1" applyFill="1" applyBorder="1" applyAlignment="1" applyProtection="1">
      <alignment vertical="center"/>
      <protection locked="0"/>
    </xf>
    <xf numFmtId="164" fontId="53" fillId="4" borderId="58" xfId="7" applyNumberFormat="1" applyFont="1" applyFill="1" applyBorder="1" applyAlignment="1" applyProtection="1">
      <alignment vertical="center"/>
    </xf>
    <xf numFmtId="0" fontId="55" fillId="4" borderId="15" xfId="7" applyFont="1" applyFill="1" applyBorder="1" applyAlignment="1" applyProtection="1">
      <alignment wrapText="1"/>
    </xf>
    <xf numFmtId="0" fontId="53" fillId="4" borderId="5" xfId="7" applyFont="1" applyFill="1" applyBorder="1" applyAlignment="1" applyProtection="1">
      <alignment horizontal="center" vertical="center"/>
    </xf>
    <xf numFmtId="3" fontId="55" fillId="4" borderId="3" xfId="7" applyNumberFormat="1" applyFont="1" applyFill="1" applyBorder="1" applyAlignment="1" applyProtection="1">
      <alignment vertical="center"/>
    </xf>
    <xf numFmtId="2" fontId="53" fillId="2" borderId="3" xfId="7" applyNumberFormat="1" applyFont="1" applyFill="1" applyBorder="1" applyAlignment="1" applyProtection="1">
      <alignment vertical="center"/>
      <protection locked="0"/>
    </xf>
    <xf numFmtId="0" fontId="55" fillId="0" borderId="15" xfId="7" applyFont="1" applyFill="1" applyBorder="1" applyAlignment="1" applyProtection="1">
      <alignment wrapText="1"/>
    </xf>
    <xf numFmtId="0" fontId="53" fillId="4" borderId="15" xfId="7" applyFont="1" applyFill="1" applyBorder="1" applyAlignment="1" applyProtection="1">
      <alignment wrapText="1"/>
    </xf>
    <xf numFmtId="0" fontId="53" fillId="0" borderId="15" xfId="7" applyFont="1" applyFill="1" applyBorder="1" applyAlignment="1" applyProtection="1">
      <alignment wrapText="1"/>
    </xf>
    <xf numFmtId="0" fontId="53" fillId="0" borderId="5" xfId="7" applyFont="1" applyFill="1" applyBorder="1" applyAlignment="1" applyProtection="1">
      <alignment horizontal="center" vertical="center"/>
    </xf>
    <xf numFmtId="3" fontId="55" fillId="0" borderId="3" xfId="7" applyNumberFormat="1" applyFont="1" applyFill="1" applyBorder="1" applyAlignment="1" applyProtection="1">
      <alignment vertical="center"/>
    </xf>
    <xf numFmtId="3" fontId="53" fillId="0" borderId="3" xfId="7" applyNumberFormat="1" applyFont="1" applyFill="1" applyBorder="1" applyAlignment="1" applyProtection="1">
      <alignment vertical="center"/>
    </xf>
    <xf numFmtId="2" fontId="53" fillId="0" borderId="0" xfId="7" applyNumberFormat="1" applyFont="1" applyFill="1" applyBorder="1" applyAlignment="1" applyProtection="1">
      <alignment vertical="center"/>
    </xf>
    <xf numFmtId="164" fontId="53" fillId="0" borderId="0" xfId="7" applyNumberFormat="1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53" fillId="0" borderId="0" xfId="7" applyFont="1" applyFill="1" applyBorder="1" applyAlignment="1" applyProtection="1">
      <alignment vertical="center"/>
    </xf>
    <xf numFmtId="0" fontId="53" fillId="4" borderId="15" xfId="7" applyFont="1" applyFill="1" applyBorder="1" applyAlignment="1" applyProtection="1">
      <alignment vertical="center" wrapText="1"/>
    </xf>
    <xf numFmtId="0" fontId="48" fillId="5" borderId="43" xfId="7" applyFont="1" applyFill="1" applyBorder="1" applyAlignment="1" applyProtection="1">
      <alignment wrapText="1"/>
    </xf>
    <xf numFmtId="0" fontId="56" fillId="5" borderId="36" xfId="7" applyFont="1" applyFill="1" applyBorder="1" applyAlignment="1" applyProtection="1">
      <alignment vertical="center"/>
    </xf>
    <xf numFmtId="3" fontId="55" fillId="4" borderId="9" xfId="7" applyNumberFormat="1" applyFont="1" applyFill="1" applyBorder="1" applyAlignment="1" applyProtection="1">
      <alignment vertical="center"/>
    </xf>
    <xf numFmtId="0" fontId="53" fillId="4" borderId="63" xfId="7" applyFont="1" applyFill="1" applyBorder="1" applyAlignment="1" applyProtection="1">
      <alignment wrapText="1"/>
    </xf>
    <xf numFmtId="0" fontId="55" fillId="4" borderId="0" xfId="7" applyFont="1" applyFill="1" applyBorder="1"/>
    <xf numFmtId="0" fontId="55" fillId="4" borderId="5" xfId="7" applyFont="1" applyFill="1" applyBorder="1" applyAlignment="1" applyProtection="1">
      <alignment horizontal="center" vertical="center"/>
    </xf>
    <xf numFmtId="0" fontId="55" fillId="4" borderId="63" xfId="7" applyFont="1" applyFill="1" applyBorder="1" applyAlignment="1" applyProtection="1">
      <alignment wrapText="1"/>
    </xf>
    <xf numFmtId="164" fontId="53" fillId="4" borderId="53" xfId="7" applyNumberFormat="1" applyFont="1" applyFill="1" applyBorder="1" applyAlignment="1" applyProtection="1">
      <alignment vertical="center"/>
    </xf>
    <xf numFmtId="0" fontId="55" fillId="4" borderId="15" xfId="7" applyFont="1" applyFill="1" applyBorder="1" applyAlignment="1" applyProtection="1">
      <alignment vertical="center" wrapText="1"/>
    </xf>
    <xf numFmtId="0" fontId="53" fillId="5" borderId="36" xfId="7" applyFont="1" applyFill="1" applyBorder="1" applyAlignment="1" applyProtection="1">
      <alignment horizontal="center" vertical="center"/>
    </xf>
    <xf numFmtId="0" fontId="53" fillId="0" borderId="63" xfId="7" applyFont="1" applyFill="1" applyBorder="1" applyAlignment="1" applyProtection="1">
      <alignment wrapText="1"/>
    </xf>
    <xf numFmtId="0" fontId="53" fillId="4" borderId="20" xfId="7" applyFont="1" applyFill="1" applyBorder="1" applyAlignment="1" applyProtection="1">
      <alignment wrapText="1"/>
    </xf>
    <xf numFmtId="0" fontId="53" fillId="4" borderId="40" xfId="7" applyFont="1" applyFill="1" applyBorder="1" applyAlignment="1" applyProtection="1">
      <alignment horizontal="center" vertical="center"/>
    </xf>
    <xf numFmtId="3" fontId="55" fillId="4" borderId="25" xfId="7" applyNumberFormat="1" applyFont="1" applyFill="1" applyBorder="1" applyAlignment="1" applyProtection="1">
      <alignment vertical="center"/>
    </xf>
    <xf numFmtId="2" fontId="53" fillId="2" borderId="25" xfId="7" applyNumberFormat="1" applyFont="1" applyFill="1" applyBorder="1" applyAlignment="1" applyProtection="1">
      <alignment vertical="center"/>
      <protection locked="0"/>
    </xf>
    <xf numFmtId="164" fontId="53" fillId="4" borderId="52" xfId="7" applyNumberFormat="1" applyFont="1" applyFill="1" applyBorder="1" applyAlignment="1" applyProtection="1">
      <alignment vertical="center"/>
    </xf>
    <xf numFmtId="4" fontId="53" fillId="2" borderId="9" xfId="7" applyNumberFormat="1" applyFont="1" applyFill="1" applyBorder="1" applyAlignment="1" applyProtection="1">
      <alignment vertical="center"/>
      <protection locked="0"/>
    </xf>
    <xf numFmtId="4" fontId="53" fillId="2" borderId="3" xfId="7" applyNumberFormat="1" applyFont="1" applyFill="1" applyBorder="1" applyAlignment="1" applyProtection="1">
      <alignment vertical="center"/>
      <protection locked="0"/>
    </xf>
    <xf numFmtId="0" fontId="53" fillId="4" borderId="21" xfId="7" applyFont="1" applyFill="1" applyBorder="1" applyAlignment="1" applyProtection="1">
      <alignment wrapText="1"/>
    </xf>
    <xf numFmtId="3" fontId="55" fillId="4" borderId="30" xfId="7" applyNumberFormat="1" applyFont="1" applyFill="1" applyBorder="1" applyAlignment="1" applyProtection="1">
      <alignment vertical="center"/>
    </xf>
    <xf numFmtId="4" fontId="53" fillId="2" borderId="103" xfId="7" applyNumberFormat="1" applyFont="1" applyFill="1" applyBorder="1" applyAlignment="1" applyProtection="1">
      <alignment vertical="center"/>
      <protection locked="0"/>
    </xf>
    <xf numFmtId="0" fontId="53" fillId="4" borderId="6" xfId="7" applyFont="1" applyFill="1" applyBorder="1" applyAlignment="1" applyProtection="1">
      <alignment wrapText="1"/>
    </xf>
    <xf numFmtId="0" fontId="53" fillId="4" borderId="39" xfId="7" applyFont="1" applyFill="1" applyBorder="1" applyAlignment="1" applyProtection="1">
      <alignment horizontal="center" vertical="center"/>
    </xf>
    <xf numFmtId="164" fontId="53" fillId="4" borderId="41" xfId="7" applyNumberFormat="1" applyFont="1" applyFill="1" applyBorder="1" applyAlignment="1" applyProtection="1">
      <alignment vertical="center"/>
    </xf>
    <xf numFmtId="0" fontId="54" fillId="0" borderId="43" xfId="7" applyFont="1" applyBorder="1" applyAlignment="1" applyProtection="1">
      <alignment horizontal="left" vertical="top"/>
    </xf>
    <xf numFmtId="0" fontId="53" fillId="4" borderId="36" xfId="7" applyFont="1" applyFill="1" applyBorder="1" applyAlignment="1" applyProtection="1">
      <alignment wrapText="1"/>
    </xf>
    <xf numFmtId="0" fontId="53" fillId="4" borderId="36" xfId="7" applyFont="1" applyFill="1" applyBorder="1" applyAlignment="1" applyProtection="1">
      <alignment horizontal="center" vertical="center"/>
    </xf>
    <xf numFmtId="0" fontId="53" fillId="4" borderId="36" xfId="7" applyFont="1" applyFill="1" applyBorder="1" applyAlignment="1" applyProtection="1">
      <alignment vertical="center"/>
    </xf>
    <xf numFmtId="2" fontId="53" fillId="4" borderId="36" xfId="7" applyNumberFormat="1" applyFont="1" applyFill="1" applyBorder="1" applyAlignment="1" applyProtection="1">
      <alignment vertical="center"/>
      <protection locked="0"/>
    </xf>
    <xf numFmtId="2" fontId="53" fillId="4" borderId="37" xfId="7" applyNumberFormat="1" applyFont="1" applyFill="1" applyBorder="1" applyAlignment="1" applyProtection="1">
      <alignment vertical="center"/>
    </xf>
    <xf numFmtId="0" fontId="53" fillId="4" borderId="56" xfId="7" applyFont="1" applyFill="1" applyBorder="1" applyProtection="1"/>
    <xf numFmtId="0" fontId="57" fillId="4" borderId="8" xfId="2" applyFont="1" applyFill="1" applyBorder="1" applyAlignment="1" applyProtection="1">
      <alignment horizontal="left" vertical="center"/>
    </xf>
    <xf numFmtId="0" fontId="53" fillId="4" borderId="11" xfId="7" applyFont="1" applyFill="1" applyBorder="1" applyAlignment="1" applyProtection="1">
      <alignment horizontal="center" vertical="center"/>
    </xf>
    <xf numFmtId="2" fontId="53" fillId="4" borderId="12" xfId="7" applyNumberFormat="1" applyFont="1" applyFill="1" applyBorder="1" applyAlignment="1" applyProtection="1">
      <alignment vertical="center"/>
    </xf>
    <xf numFmtId="164" fontId="48" fillId="3" borderId="8" xfId="7" applyNumberFormat="1" applyFont="1" applyFill="1" applyBorder="1" applyAlignment="1" applyProtection="1">
      <alignment vertical="center"/>
    </xf>
    <xf numFmtId="164" fontId="48" fillId="0" borderId="0" xfId="7" applyNumberFormat="1" applyFont="1" applyFill="1" applyBorder="1" applyAlignment="1" applyProtection="1">
      <alignment vertical="center"/>
    </xf>
    <xf numFmtId="0" fontId="7" fillId="0" borderId="0" xfId="7" applyFill="1" applyBorder="1" applyProtection="1"/>
    <xf numFmtId="0" fontId="7" fillId="0" borderId="0" xfId="7" applyProtection="1"/>
    <xf numFmtId="0" fontId="53" fillId="4" borderId="7" xfId="7" applyFont="1" applyFill="1" applyBorder="1" applyProtection="1"/>
    <xf numFmtId="0" fontId="58" fillId="4" borderId="19" xfId="2" applyFont="1" applyFill="1" applyBorder="1" applyAlignment="1" applyProtection="1">
      <alignment horizontal="left" vertical="center"/>
    </xf>
    <xf numFmtId="0" fontId="53" fillId="4" borderId="51" xfId="7" applyFont="1" applyFill="1" applyBorder="1" applyAlignment="1" applyProtection="1">
      <alignment horizontal="center" vertical="center"/>
    </xf>
    <xf numFmtId="0" fontId="53" fillId="4" borderId="64" xfId="7" applyFont="1" applyFill="1" applyBorder="1" applyAlignment="1" applyProtection="1">
      <alignment vertical="center"/>
    </xf>
    <xf numFmtId="2" fontId="53" fillId="4" borderId="64" xfId="7" applyNumberFormat="1" applyFont="1" applyFill="1" applyBorder="1" applyAlignment="1" applyProtection="1">
      <alignment vertical="center"/>
    </xf>
    <xf numFmtId="164" fontId="48" fillId="3" borderId="19" xfId="7" applyNumberFormat="1" applyFont="1" applyFill="1" applyBorder="1" applyAlignment="1" applyProtection="1">
      <alignment vertical="center"/>
    </xf>
    <xf numFmtId="0" fontId="58" fillId="4" borderId="8" xfId="2" applyFont="1" applyFill="1" applyBorder="1" applyAlignment="1" applyProtection="1">
      <alignment horizontal="left" vertical="center"/>
    </xf>
    <xf numFmtId="0" fontId="7" fillId="4" borderId="0" xfId="7" applyFont="1" applyFill="1"/>
    <xf numFmtId="0" fontId="59" fillId="4" borderId="0" xfId="0" applyFont="1" applyFill="1" applyBorder="1" applyAlignment="1" applyProtection="1">
      <alignment horizontal="left" vertical="center"/>
    </xf>
    <xf numFmtId="0" fontId="59" fillId="4" borderId="0" xfId="0" applyFont="1" applyFill="1" applyBorder="1" applyAlignment="1" applyProtection="1">
      <alignment horizontal="left" wrapText="1"/>
    </xf>
    <xf numFmtId="0" fontId="60" fillId="4" borderId="0" xfId="0" applyFont="1" applyFill="1" applyAlignment="1" applyProtection="1">
      <alignment vertical="center"/>
    </xf>
    <xf numFmtId="0" fontId="61" fillId="0" borderId="0" xfId="7" applyFont="1"/>
    <xf numFmtId="0" fontId="62" fillId="4" borderId="0" xfId="0" applyFont="1" applyFill="1" applyProtection="1"/>
    <xf numFmtId="164" fontId="6" fillId="0" borderId="76" xfId="6" applyNumberFormat="1" applyFont="1" applyFill="1" applyBorder="1" applyAlignment="1" applyProtection="1">
      <alignment vertical="center"/>
    </xf>
    <xf numFmtId="49" fontId="6" fillId="0" borderId="75" xfId="0" applyNumberFormat="1" applyFont="1" applyFill="1" applyBorder="1" applyAlignment="1" applyProtection="1">
      <alignment horizontal="justify" vertical="center" wrapText="1"/>
    </xf>
    <xf numFmtId="49" fontId="6" fillId="0" borderId="87" xfId="6" applyNumberFormat="1" applyFont="1" applyFill="1" applyBorder="1" applyAlignment="1" applyProtection="1">
      <alignment horizontal="justify" vertical="center" wrapText="1"/>
    </xf>
    <xf numFmtId="49" fontId="6" fillId="0" borderId="102" xfId="6" applyNumberFormat="1" applyFont="1" applyFill="1" applyBorder="1" applyAlignment="1" applyProtection="1">
      <alignment horizontal="justify" vertical="center" wrapText="1"/>
    </xf>
    <xf numFmtId="0" fontId="49" fillId="0" borderId="0" xfId="7" applyFont="1" applyFill="1" applyBorder="1" applyProtection="1"/>
    <xf numFmtId="0" fontId="6" fillId="0" borderId="18" xfId="6" applyFont="1" applyFill="1" applyBorder="1" applyAlignment="1" applyProtection="1">
      <alignment horizontal="center"/>
    </xf>
    <xf numFmtId="4" fontId="6" fillId="0" borderId="106" xfId="6" applyNumberFormat="1" applyFont="1" applyFill="1" applyBorder="1" applyAlignment="1" applyProtection="1">
      <alignment horizontal="center" vertical="top"/>
    </xf>
    <xf numFmtId="0" fontId="9" fillId="0" borderId="0" xfId="6" applyFont="1" applyBorder="1" applyAlignment="1" applyProtection="1"/>
    <xf numFmtId="0" fontId="6" fillId="0" borderId="16" xfId="6" applyFont="1" applyFill="1" applyBorder="1" applyAlignment="1" applyProtection="1">
      <alignment horizontal="center" vertical="center"/>
    </xf>
    <xf numFmtId="44" fontId="6" fillId="0" borderId="108" xfId="6" applyNumberFormat="1" applyFont="1" applyFill="1" applyBorder="1" applyAlignment="1" applyProtection="1">
      <alignment vertical="center"/>
    </xf>
    <xf numFmtId="44" fontId="6" fillId="0" borderId="104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6" fillId="0" borderId="1" xfId="6" applyFont="1" applyFill="1" applyBorder="1" applyProtection="1"/>
    <xf numFmtId="0" fontId="6" fillId="0" borderId="22" xfId="6" applyFont="1" applyFill="1" applyBorder="1" applyProtection="1"/>
    <xf numFmtId="0" fontId="6" fillId="0" borderId="17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7" fillId="0" borderId="0" xfId="6" applyFont="1" applyProtection="1"/>
    <xf numFmtId="0" fontId="7" fillId="0" borderId="36" xfId="6" applyFont="1" applyFill="1" applyBorder="1" applyProtection="1"/>
    <xf numFmtId="0" fontId="7" fillId="0" borderId="43" xfId="6" applyFont="1" applyFill="1" applyBorder="1" applyProtection="1"/>
    <xf numFmtId="164" fontId="10" fillId="3" borderId="37" xfId="6" applyNumberFormat="1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4" fillId="0" borderId="50" xfId="6" applyFont="1" applyFill="1" applyBorder="1" applyAlignment="1" applyProtection="1">
      <alignment vertical="center" wrapText="1"/>
    </xf>
    <xf numFmtId="0" fontId="10" fillId="0" borderId="43" xfId="6" applyFont="1" applyFill="1" applyBorder="1" applyAlignment="1" applyProtection="1"/>
    <xf numFmtId="0" fontId="10" fillId="0" borderId="109" xfId="6" applyFont="1" applyFill="1" applyBorder="1" applyAlignment="1" applyProtection="1"/>
    <xf numFmtId="0" fontId="10" fillId="0" borderId="36" xfId="6" applyFont="1" applyFill="1" applyBorder="1" applyAlignment="1" applyProtection="1"/>
    <xf numFmtId="0" fontId="0" fillId="0" borderId="36" xfId="0" applyBorder="1" applyAlignment="1" applyProtection="1"/>
    <xf numFmtId="0" fontId="10" fillId="0" borderId="36" xfId="0" applyFont="1" applyBorder="1" applyAlignment="1" applyProtection="1"/>
    <xf numFmtId="164" fontId="10" fillId="3" borderId="34" xfId="6" applyNumberFormat="1" applyFont="1" applyFill="1" applyBorder="1" applyAlignment="1" applyProtection="1">
      <alignment vertical="center"/>
    </xf>
    <xf numFmtId="0" fontId="7" fillId="0" borderId="37" xfId="6" applyFont="1" applyFill="1" applyBorder="1" applyProtection="1"/>
    <xf numFmtId="0" fontId="7" fillId="0" borderId="1" xfId="6" applyFont="1" applyFill="1" applyBorder="1" applyProtection="1"/>
    <xf numFmtId="0" fontId="7" fillId="0" borderId="32" xfId="6" applyFont="1" applyFill="1" applyBorder="1" applyProtection="1"/>
    <xf numFmtId="0" fontId="6" fillId="0" borderId="22" xfId="6" applyFont="1" applyFill="1" applyBorder="1" applyAlignment="1" applyProtection="1">
      <alignment wrapText="1"/>
    </xf>
    <xf numFmtId="0" fontId="6" fillId="0" borderId="33" xfId="6" applyFont="1" applyFill="1" applyBorder="1" applyAlignment="1" applyProtection="1">
      <alignment horizontal="center"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6" fillId="0" borderId="0" xfId="6" applyNumberFormat="1" applyFont="1" applyFill="1" applyBorder="1" applyAlignment="1" applyProtection="1">
      <alignment vertical="center"/>
    </xf>
    <xf numFmtId="3" fontId="6" fillId="2" borderId="89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110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111" xfId="6" applyNumberFormat="1" applyFont="1" applyFill="1" applyBorder="1" applyAlignment="1" applyProtection="1">
      <alignment horizontal="center" vertical="center" wrapText="1"/>
      <protection locked="0"/>
    </xf>
    <xf numFmtId="164" fontId="14" fillId="39" borderId="95" xfId="6" applyNumberFormat="1" applyFont="1" applyFill="1" applyBorder="1" applyAlignment="1" applyProtection="1">
      <alignment vertical="center"/>
    </xf>
    <xf numFmtId="49" fontId="14" fillId="0" borderId="112" xfId="6" applyNumberFormat="1" applyFont="1" applyFill="1" applyBorder="1" applyAlignment="1" applyProtection="1">
      <alignment vertical="center"/>
    </xf>
    <xf numFmtId="49" fontId="6" fillId="0" borderId="112" xfId="6" applyNumberFormat="1" applyFont="1" applyFill="1" applyBorder="1" applyAlignment="1" applyProtection="1">
      <alignment vertical="center"/>
    </xf>
    <xf numFmtId="49" fontId="14" fillId="0" borderId="113" xfId="6" applyNumberFormat="1" applyFont="1" applyFill="1" applyBorder="1" applyAlignment="1" applyProtection="1">
      <alignment horizontal="center" vertical="center"/>
    </xf>
    <xf numFmtId="49" fontId="6" fillId="0" borderId="47" xfId="6" applyNumberFormat="1" applyFont="1" applyFill="1" applyBorder="1" applyAlignment="1" applyProtection="1">
      <alignment horizontal="center" vertical="center"/>
    </xf>
    <xf numFmtId="49" fontId="14" fillId="0" borderId="75" xfId="6" applyNumberFormat="1" applyFont="1" applyFill="1" applyBorder="1" applyAlignment="1" applyProtection="1">
      <alignment vertical="center"/>
    </xf>
    <xf numFmtId="3" fontId="6" fillId="2" borderId="96" xfId="6" applyNumberFormat="1" applyFont="1" applyFill="1" applyBorder="1" applyAlignment="1" applyProtection="1">
      <alignment horizontal="center" vertical="center"/>
      <protection locked="0"/>
    </xf>
    <xf numFmtId="3" fontId="6" fillId="2" borderId="85" xfId="6" applyNumberFormat="1" applyFont="1" applyFill="1" applyBorder="1" applyAlignment="1" applyProtection="1">
      <alignment horizontal="center" vertical="center"/>
      <protection locked="0"/>
    </xf>
    <xf numFmtId="3" fontId="6" fillId="2" borderId="76" xfId="6" applyNumberFormat="1" applyFont="1" applyFill="1" applyBorder="1" applyAlignment="1" applyProtection="1">
      <alignment horizontal="center" vertical="center"/>
      <protection locked="0"/>
    </xf>
    <xf numFmtId="164" fontId="14" fillId="0" borderId="48" xfId="6" applyNumberFormat="1" applyFont="1" applyFill="1" applyBorder="1" applyAlignment="1" applyProtection="1">
      <alignment vertical="center"/>
    </xf>
    <xf numFmtId="49" fontId="6" fillId="0" borderId="114" xfId="6" applyNumberFormat="1" applyFont="1" applyFill="1" applyBorder="1" applyAlignment="1" applyProtection="1">
      <alignment horizontal="center" vertical="center"/>
    </xf>
    <xf numFmtId="164" fontId="6" fillId="41" borderId="76" xfId="6" applyNumberFormat="1" applyFont="1" applyFill="1" applyBorder="1" applyAlignment="1" applyProtection="1">
      <alignment vertical="center"/>
    </xf>
    <xf numFmtId="49" fontId="6" fillId="0" borderId="39" xfId="6" applyNumberFormat="1" applyFont="1" applyFill="1" applyBorder="1" applyAlignment="1" applyProtection="1">
      <alignment horizontal="center" vertical="center"/>
    </xf>
    <xf numFmtId="49" fontId="6" fillId="0" borderId="87" xfId="6" applyNumberFormat="1" applyFont="1" applyFill="1" applyBorder="1" applyAlignment="1" applyProtection="1">
      <alignment horizontal="center" vertical="center"/>
    </xf>
    <xf numFmtId="3" fontId="6" fillId="2" borderId="97" xfId="6" applyNumberFormat="1" applyFont="1" applyFill="1" applyBorder="1" applyAlignment="1" applyProtection="1">
      <alignment horizontal="center" vertical="center"/>
      <protection locked="0"/>
    </xf>
    <xf numFmtId="3" fontId="6" fillId="2" borderId="83" xfId="6" applyNumberFormat="1" applyFont="1" applyFill="1" applyBorder="1" applyAlignment="1" applyProtection="1">
      <alignment horizontal="center" vertical="center"/>
      <protection locked="0"/>
    </xf>
    <xf numFmtId="3" fontId="6" fillId="2" borderId="82" xfId="6" applyNumberFormat="1" applyFont="1" applyFill="1" applyBorder="1" applyAlignment="1" applyProtection="1">
      <alignment horizontal="center" vertical="center"/>
      <protection locked="0"/>
    </xf>
    <xf numFmtId="49" fontId="6" fillId="0" borderId="27" xfId="6" applyNumberFormat="1" applyFont="1" applyFill="1" applyBorder="1" applyAlignment="1" applyProtection="1">
      <alignment horizontal="center" vertical="center"/>
    </xf>
    <xf numFmtId="3" fontId="6" fillId="2" borderId="97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83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82" xfId="6" applyNumberFormat="1" applyFont="1" applyFill="1" applyBorder="1" applyAlignment="1" applyProtection="1">
      <alignment horizontal="center" vertical="center" wrapText="1"/>
      <protection locked="0"/>
    </xf>
    <xf numFmtId="164" fontId="6" fillId="0" borderId="34" xfId="6" applyNumberFormat="1" applyFont="1" applyFill="1" applyBorder="1" applyAlignment="1" applyProtection="1">
      <alignment vertical="center"/>
    </xf>
    <xf numFmtId="49" fontId="14" fillId="0" borderId="13" xfId="6" applyNumberFormat="1" applyFont="1" applyFill="1" applyBorder="1" applyAlignment="1" applyProtection="1">
      <alignment horizontal="center"/>
    </xf>
    <xf numFmtId="49" fontId="6" fillId="0" borderId="60" xfId="6" applyNumberFormat="1" applyFont="1" applyFill="1" applyBorder="1" applyAlignment="1" applyProtection="1">
      <alignment horizontal="center" vertical="center"/>
    </xf>
    <xf numFmtId="49" fontId="6" fillId="0" borderId="60" xfId="6" applyNumberFormat="1" applyFont="1" applyFill="1" applyBorder="1" applyAlignment="1" applyProtection="1">
      <alignment horizontal="right" vertical="center"/>
    </xf>
    <xf numFmtId="49" fontId="14" fillId="0" borderId="60" xfId="6" applyNumberFormat="1" applyFont="1" applyFill="1" applyBorder="1" applyAlignment="1" applyProtection="1">
      <alignment horizontal="justify" vertical="center" wrapText="1"/>
    </xf>
    <xf numFmtId="3" fontId="6" fillId="2" borderId="2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5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38" xfId="6" applyNumberFormat="1" applyFont="1" applyFill="1" applyBorder="1" applyAlignment="1" applyProtection="1">
      <alignment horizontal="center" vertical="center" wrapText="1"/>
      <protection locked="0"/>
    </xf>
    <xf numFmtId="164" fontId="6" fillId="39" borderId="38" xfId="6" applyNumberFormat="1" applyFont="1" applyFill="1" applyBorder="1" applyAlignment="1" applyProtection="1">
      <alignment vertical="center"/>
    </xf>
    <xf numFmtId="164" fontId="6" fillId="39" borderId="76" xfId="6" applyNumberFormat="1" applyFont="1" applyFill="1" applyBorder="1" applyAlignment="1" applyProtection="1">
      <alignment vertical="center"/>
    </xf>
    <xf numFmtId="49" fontId="6" fillId="0" borderId="115" xfId="6" applyNumberFormat="1" applyFont="1" applyFill="1" applyBorder="1" applyAlignment="1" applyProtection="1">
      <alignment horizontal="center" vertical="center"/>
    </xf>
    <xf numFmtId="49" fontId="6" fillId="0" borderId="75" xfId="6" applyNumberFormat="1" applyFont="1" applyFill="1" applyBorder="1" applyAlignment="1" applyProtection="1">
      <alignment horizontal="right" vertical="center"/>
    </xf>
    <xf numFmtId="3" fontId="6" fillId="2" borderId="8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46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74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98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27" xfId="6" applyNumberFormat="1" applyFont="1" applyFill="1" applyBorder="1" applyAlignment="1" applyProtection="1">
      <alignment horizontal="center" vertical="center" wrapText="1"/>
      <protection locked="0"/>
    </xf>
    <xf numFmtId="3" fontId="6" fillId="2" borderId="34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6" applyNumberFormat="1" applyFont="1" applyFill="1" applyBorder="1" applyAlignment="1" applyProtection="1">
      <alignment horizontal="center" vertical="center"/>
    </xf>
    <xf numFmtId="49" fontId="14" fillId="0" borderId="4" xfId="6" applyNumberFormat="1" applyFont="1" applyFill="1" applyBorder="1" applyAlignment="1" applyProtection="1">
      <alignment horizontal="center" vertical="center"/>
    </xf>
    <xf numFmtId="164" fontId="14" fillId="39" borderId="39" xfId="6" applyNumberFormat="1" applyFont="1" applyFill="1" applyBorder="1" applyAlignment="1" applyProtection="1">
      <alignment vertical="center"/>
    </xf>
    <xf numFmtId="164" fontId="6" fillId="41" borderId="74" xfId="6" applyNumberFormat="1" applyFont="1" applyFill="1" applyBorder="1" applyAlignment="1" applyProtection="1">
      <alignment vertical="center"/>
    </xf>
    <xf numFmtId="0" fontId="6" fillId="0" borderId="0" xfId="6" applyFont="1" applyFill="1" applyProtection="1"/>
    <xf numFmtId="49" fontId="6" fillId="0" borderId="47" xfId="6" applyNumberFormat="1" applyFont="1" applyFill="1" applyBorder="1" applyAlignment="1" applyProtection="1">
      <alignment horizontal="right" vertical="center"/>
    </xf>
    <xf numFmtId="49" fontId="6" fillId="0" borderId="115" xfId="6" applyNumberFormat="1" applyFont="1" applyFill="1" applyBorder="1" applyAlignment="1" applyProtection="1">
      <alignment horizontal="right" vertical="center"/>
    </xf>
    <xf numFmtId="49" fontId="6" fillId="0" borderId="4" xfId="6" applyNumberFormat="1" applyFont="1" applyFill="1" applyBorder="1" applyAlignment="1" applyProtection="1">
      <alignment horizontal="center" vertical="center"/>
    </xf>
    <xf numFmtId="49" fontId="6" fillId="0" borderId="27" xfId="0" applyNumberFormat="1" applyFont="1" applyFill="1" applyBorder="1" applyAlignment="1" applyProtection="1">
      <alignment horizontal="center" vertical="center"/>
    </xf>
    <xf numFmtId="49" fontId="6" fillId="0" borderId="47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6" fillId="0" borderId="0" xfId="0" applyFont="1" applyProtection="1"/>
    <xf numFmtId="49" fontId="6" fillId="0" borderId="98" xfId="6" applyNumberFormat="1" applyFont="1" applyFill="1" applyBorder="1" applyAlignment="1" applyProtection="1">
      <alignment horizontal="center" vertical="center"/>
    </xf>
    <xf numFmtId="164" fontId="14" fillId="41" borderId="74" xfId="6" applyNumberFormat="1" applyFont="1" applyFill="1" applyBorder="1" applyAlignment="1" applyProtection="1">
      <alignment vertical="center"/>
    </xf>
    <xf numFmtId="49" fontId="6" fillId="0" borderId="116" xfId="6" applyNumberFormat="1" applyFont="1" applyFill="1" applyBorder="1" applyAlignment="1" applyProtection="1">
      <alignment horizontal="center" vertical="center"/>
    </xf>
    <xf numFmtId="49" fontId="6" fillId="0" borderId="75" xfId="6" applyNumberFormat="1" applyFont="1" applyFill="1" applyBorder="1" applyAlignment="1" applyProtection="1">
      <alignment horizontal="center" vertical="center"/>
    </xf>
    <xf numFmtId="49" fontId="6" fillId="0" borderId="117" xfId="6" applyNumberFormat="1" applyFont="1" applyFill="1" applyBorder="1" applyAlignment="1" applyProtection="1">
      <alignment horizontal="center" vertical="center"/>
    </xf>
    <xf numFmtId="49" fontId="6" fillId="0" borderId="118" xfId="6" applyNumberFormat="1" applyFont="1" applyFill="1" applyBorder="1" applyAlignment="1" applyProtection="1">
      <alignment horizontal="center" vertical="center"/>
    </xf>
    <xf numFmtId="49" fontId="6" fillId="0" borderId="102" xfId="6" applyNumberFormat="1" applyFont="1" applyFill="1" applyBorder="1" applyAlignment="1" applyProtection="1">
      <alignment horizontal="center" vertical="center"/>
    </xf>
    <xf numFmtId="3" fontId="6" fillId="2" borderId="99" xfId="6" applyNumberFormat="1" applyFont="1" applyFill="1" applyBorder="1" applyAlignment="1" applyProtection="1">
      <alignment horizontal="center" vertical="center"/>
      <protection locked="0"/>
    </xf>
    <xf numFmtId="3" fontId="6" fillId="2" borderId="100" xfId="6" applyNumberFormat="1" applyFont="1" applyFill="1" applyBorder="1" applyAlignment="1" applyProtection="1">
      <alignment horizontal="center" vertical="center"/>
      <protection locked="0"/>
    </xf>
    <xf numFmtId="3" fontId="6" fillId="2" borderId="101" xfId="6" applyNumberFormat="1" applyFont="1" applyFill="1" applyBorder="1" applyAlignment="1" applyProtection="1">
      <alignment horizontal="center" vertical="center"/>
      <protection locked="0"/>
    </xf>
    <xf numFmtId="16" fontId="6" fillId="0" borderId="47" xfId="6" applyNumberFormat="1" applyFont="1" applyFill="1" applyBorder="1" applyAlignment="1" applyProtection="1">
      <alignment horizontal="left" vertical="center"/>
    </xf>
    <xf numFmtId="14" fontId="6" fillId="0" borderId="47" xfId="6" applyNumberFormat="1" applyFont="1" applyFill="1" applyBorder="1" applyAlignment="1" applyProtection="1">
      <alignment vertical="center"/>
    </xf>
    <xf numFmtId="0" fontId="14" fillId="0" borderId="103" xfId="6" applyFont="1" applyFill="1" applyBorder="1" applyAlignment="1" applyProtection="1">
      <alignment vertical="center"/>
    </xf>
    <xf numFmtId="0" fontId="6" fillId="0" borderId="112" xfId="6" applyFont="1" applyFill="1" applyBorder="1" applyAlignment="1" applyProtection="1">
      <alignment vertical="center"/>
    </xf>
    <xf numFmtId="0" fontId="14" fillId="0" borderId="95" xfId="6" applyFont="1" applyFill="1" applyBorder="1" applyAlignment="1" applyProtection="1">
      <alignment vertical="center"/>
    </xf>
    <xf numFmtId="3" fontId="6" fillId="39" borderId="39" xfId="6" applyNumberFormat="1" applyFont="1" applyFill="1" applyBorder="1" applyAlignment="1" applyProtection="1">
      <alignment horizontal="center" vertical="center"/>
    </xf>
    <xf numFmtId="3" fontId="6" fillId="39" borderId="30" xfId="6" applyNumberFormat="1" applyFont="1" applyFill="1" applyBorder="1" applyAlignment="1" applyProtection="1">
      <alignment horizontal="center" vertical="center"/>
    </xf>
    <xf numFmtId="3" fontId="6" fillId="39" borderId="18" xfId="6" applyNumberFormat="1" applyFont="1" applyFill="1" applyBorder="1" applyAlignment="1" applyProtection="1">
      <alignment horizontal="center" vertical="center"/>
    </xf>
    <xf numFmtId="3" fontId="6" fillId="39" borderId="21" xfId="6" applyNumberFormat="1" applyFont="1" applyFill="1" applyBorder="1" applyAlignment="1" applyProtection="1">
      <alignment horizontal="center" vertical="center"/>
    </xf>
    <xf numFmtId="0" fontId="6" fillId="0" borderId="119" xfId="6" applyFont="1" applyFill="1" applyBorder="1" applyAlignment="1" applyProtection="1">
      <alignment horizontal="center" vertical="center"/>
    </xf>
    <xf numFmtId="0" fontId="6" fillId="0" borderId="120" xfId="6" applyFont="1" applyFill="1" applyBorder="1" applyAlignment="1" applyProtection="1">
      <alignment vertical="center"/>
    </xf>
    <xf numFmtId="0" fontId="6" fillId="0" borderId="121" xfId="6" applyFont="1" applyFill="1" applyBorder="1" applyAlignment="1" applyProtection="1">
      <alignment vertical="center"/>
    </xf>
    <xf numFmtId="3" fontId="6" fillId="0" borderId="122" xfId="6" applyNumberFormat="1" applyFont="1" applyFill="1" applyBorder="1" applyAlignment="1" applyProtection="1">
      <alignment horizontal="center" vertical="center"/>
    </xf>
    <xf numFmtId="3" fontId="6" fillId="0" borderId="123" xfId="6" applyNumberFormat="1" applyFont="1" applyFill="1" applyBorder="1" applyAlignment="1" applyProtection="1">
      <alignment horizontal="center" vertical="center"/>
    </xf>
    <xf numFmtId="3" fontId="6" fillId="0" borderId="124" xfId="6" applyNumberFormat="1" applyFont="1" applyFill="1" applyBorder="1" applyAlignment="1" applyProtection="1">
      <alignment horizontal="center" vertical="center"/>
    </xf>
    <xf numFmtId="164" fontId="14" fillId="3" borderId="125" xfId="6" applyNumberFormat="1" applyFont="1" applyFill="1" applyBorder="1" applyAlignment="1" applyProtection="1">
      <alignment vertical="center"/>
    </xf>
    <xf numFmtId="0" fontId="6" fillId="0" borderId="2" xfId="6" applyFont="1" applyFill="1" applyBorder="1" applyAlignment="1" applyProtection="1">
      <alignment horizontal="center" vertical="center"/>
    </xf>
    <xf numFmtId="0" fontId="6" fillId="0" borderId="11" xfId="6" applyFont="1" applyFill="1" applyBorder="1" applyAlignment="1" applyProtection="1">
      <alignment horizontal="center" vertical="center"/>
    </xf>
    <xf numFmtId="0" fontId="6" fillId="0" borderId="101" xfId="6" applyFont="1" applyFill="1" applyBorder="1" applyAlignment="1" applyProtection="1">
      <alignment horizontal="justify" vertical="center" wrapText="1"/>
    </xf>
    <xf numFmtId="3" fontId="6" fillId="0" borderId="100" xfId="6" applyNumberFormat="1" applyFont="1" applyFill="1" applyBorder="1" applyAlignment="1" applyProtection="1">
      <alignment horizontal="center" vertical="center"/>
    </xf>
    <xf numFmtId="3" fontId="6" fillId="0" borderId="126" xfId="6" applyNumberFormat="1" applyFont="1" applyFill="1" applyBorder="1" applyAlignment="1" applyProtection="1">
      <alignment horizontal="center" vertical="center"/>
    </xf>
    <xf numFmtId="164" fontId="6" fillId="0" borderId="101" xfId="6" applyNumberFormat="1" applyFont="1" applyFill="1" applyBorder="1" applyAlignment="1" applyProtection="1">
      <alignment vertical="center"/>
    </xf>
    <xf numFmtId="16" fontId="6" fillId="0" borderId="119" xfId="6" applyNumberFormat="1" applyFont="1" applyFill="1" applyBorder="1" applyAlignment="1" applyProtection="1">
      <alignment horizontal="center" vertical="center"/>
    </xf>
    <xf numFmtId="0" fontId="6" fillId="0" borderId="121" xfId="6" applyFont="1" applyFill="1" applyBorder="1" applyAlignment="1" applyProtection="1">
      <alignment horizontal="justify" vertical="center" wrapText="1"/>
    </xf>
    <xf numFmtId="0" fontId="6" fillId="0" borderId="122" xfId="6" applyFont="1" applyFill="1" applyBorder="1" applyAlignment="1" applyProtection="1">
      <alignment horizontal="center" vertical="center"/>
    </xf>
    <xf numFmtId="0" fontId="6" fillId="0" borderId="123" xfId="6" applyFont="1" applyFill="1" applyBorder="1" applyAlignment="1" applyProtection="1">
      <alignment horizontal="center" vertical="center"/>
    </xf>
    <xf numFmtId="0" fontId="6" fillId="0" borderId="124" xfId="6" applyFont="1" applyFill="1" applyBorder="1" applyAlignment="1" applyProtection="1">
      <alignment horizontal="center" vertical="center"/>
    </xf>
    <xf numFmtId="164" fontId="64" fillId="3" borderId="125" xfId="6" applyNumberFormat="1" applyFont="1" applyFill="1" applyBorder="1" applyAlignment="1" applyProtection="1">
      <alignment vertical="center"/>
    </xf>
    <xf numFmtId="14" fontId="6" fillId="0" borderId="79" xfId="6" applyNumberFormat="1" applyFont="1" applyFill="1" applyBorder="1" applyAlignment="1" applyProtection="1">
      <alignment vertical="center"/>
    </xf>
    <xf numFmtId="4" fontId="6" fillId="2" borderId="79" xfId="6" applyNumberFormat="1" applyFont="1" applyFill="1" applyBorder="1" applyAlignment="1" applyProtection="1">
      <alignment vertical="center"/>
      <protection locked="0"/>
    </xf>
    <xf numFmtId="164" fontId="6" fillId="0" borderId="128" xfId="6" applyNumberFormat="1" applyFont="1" applyFill="1" applyBorder="1" applyAlignment="1" applyProtection="1">
      <alignment vertical="center"/>
    </xf>
    <xf numFmtId="0" fontId="6" fillId="0" borderId="79" xfId="6" applyFont="1" applyFill="1" applyBorder="1" applyAlignment="1" applyProtection="1">
      <alignment horizontal="left" vertical="center"/>
    </xf>
    <xf numFmtId="0" fontId="14" fillId="0" borderId="11" xfId="6" applyFont="1" applyFill="1" applyBorder="1" applyAlignment="1" applyProtection="1">
      <alignment horizontal="center" vertical="center"/>
    </xf>
    <xf numFmtId="0" fontId="14" fillId="0" borderId="35" xfId="6" applyFont="1" applyFill="1" applyBorder="1" applyAlignment="1" applyProtection="1">
      <alignment vertical="center" wrapText="1"/>
    </xf>
    <xf numFmtId="0" fontId="14" fillId="0" borderId="51" xfId="6" applyFont="1" applyFill="1" applyBorder="1" applyAlignment="1" applyProtection="1">
      <alignment horizontal="center" vertical="center"/>
    </xf>
    <xf numFmtId="0" fontId="6" fillId="0" borderId="107" xfId="6" applyFont="1" applyFill="1" applyBorder="1" applyAlignment="1" applyProtection="1">
      <alignment horizontal="center" vertical="center"/>
    </xf>
    <xf numFmtId="0" fontId="14" fillId="0" borderId="111" xfId="6" applyFont="1" applyFill="1" applyBorder="1" applyAlignment="1" applyProtection="1">
      <alignment horizontal="left" vertical="center" wrapText="1"/>
    </xf>
    <xf numFmtId="0" fontId="6" fillId="0" borderId="49" xfId="6" applyFont="1" applyFill="1" applyBorder="1" applyAlignment="1" applyProtection="1">
      <alignment horizontal="center" vertical="center"/>
    </xf>
    <xf numFmtId="49" fontId="6" fillId="0" borderId="0" xfId="6" applyNumberFormat="1" applyFont="1" applyFill="1" applyBorder="1" applyAlignment="1" applyProtection="1">
      <alignment horizontal="center" vertical="center"/>
    </xf>
    <xf numFmtId="4" fontId="6" fillId="2" borderId="127" xfId="6" applyNumberFormat="1" applyFont="1" applyFill="1" applyBorder="1" applyAlignment="1" applyProtection="1">
      <alignment vertical="center"/>
      <protection locked="0"/>
    </xf>
    <xf numFmtId="4" fontId="14" fillId="2" borderId="3" xfId="7" applyNumberFormat="1" applyFont="1" applyFill="1" applyBorder="1" applyAlignment="1" applyProtection="1">
      <alignment horizontal="center" vertical="center"/>
      <protection locked="0"/>
    </xf>
    <xf numFmtId="1" fontId="13" fillId="2" borderId="3" xfId="7" applyNumberFormat="1" applyFont="1" applyFill="1" applyBorder="1" applyAlignment="1" applyProtection="1">
      <alignment horizontal="center" vertical="center"/>
      <protection locked="0"/>
    </xf>
    <xf numFmtId="44" fontId="6" fillId="0" borderId="27" xfId="6" applyNumberFormat="1" applyFont="1" applyFill="1" applyBorder="1" applyAlignment="1" applyProtection="1">
      <alignment vertical="center"/>
    </xf>
    <xf numFmtId="164" fontId="10" fillId="3" borderId="61" xfId="6" applyNumberFormat="1" applyFont="1" applyFill="1" applyBorder="1" applyAlignment="1" applyProtection="1">
      <alignment horizontal="center" vertical="center"/>
    </xf>
    <xf numFmtId="164" fontId="10" fillId="0" borderId="129" xfId="6" applyNumberFormat="1" applyFont="1" applyFill="1" applyBorder="1" applyAlignment="1" applyProtection="1">
      <alignment horizontal="center" vertical="center"/>
    </xf>
    <xf numFmtId="164" fontId="10" fillId="0" borderId="37" xfId="6" applyNumberFormat="1" applyFont="1" applyFill="1" applyBorder="1" applyAlignment="1" applyProtection="1">
      <alignment horizontal="center" vertical="center"/>
    </xf>
    <xf numFmtId="0" fontId="7" fillId="40" borderId="0" xfId="60" applyFont="1" applyFill="1" applyAlignment="1" applyProtection="1">
      <alignment vertical="center"/>
      <protection locked="0"/>
    </xf>
    <xf numFmtId="0" fontId="14" fillId="0" borderId="38" xfId="0" applyFont="1" applyFill="1" applyBorder="1" applyAlignment="1" applyProtection="1">
      <alignment vertical="center"/>
    </xf>
    <xf numFmtId="3" fontId="55" fillId="2" borderId="30" xfId="7" applyNumberFormat="1" applyFont="1" applyFill="1" applyBorder="1" applyAlignment="1" applyProtection="1">
      <alignment vertical="center"/>
      <protection locked="0"/>
    </xf>
    <xf numFmtId="4" fontId="53" fillId="2" borderId="90" xfId="7" applyNumberFormat="1" applyFont="1" applyFill="1" applyBorder="1" applyAlignment="1" applyProtection="1">
      <alignment vertical="center"/>
      <protection locked="0"/>
    </xf>
    <xf numFmtId="4" fontId="55" fillId="2" borderId="9" xfId="7" applyNumberFormat="1" applyFont="1" applyFill="1" applyBorder="1" applyAlignment="1" applyProtection="1">
      <alignment vertical="center"/>
      <protection locked="0"/>
    </xf>
    <xf numFmtId="4" fontId="53" fillId="2" borderId="57" xfId="7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6" applyFont="1" applyBorder="1" applyAlignment="1" applyProtection="1"/>
    <xf numFmtId="0" fontId="10" fillId="0" borderId="0" xfId="6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6" fillId="0" borderId="12" xfId="6" applyFont="1" applyFill="1" applyBorder="1" applyAlignment="1" applyProtection="1"/>
    <xf numFmtId="0" fontId="14" fillId="0" borderId="7" xfId="6" applyFont="1" applyFill="1" applyBorder="1" applyAlignment="1" applyProtection="1">
      <alignment horizontal="center" vertical="center" wrapText="1"/>
    </xf>
    <xf numFmtId="0" fontId="14" fillId="0" borderId="6" xfId="6" applyFont="1" applyFill="1" applyBorder="1" applyAlignment="1" applyProtection="1">
      <alignment horizontal="center" vertical="center" wrapText="1"/>
    </xf>
    <xf numFmtId="0" fontId="14" fillId="0" borderId="8" xfId="6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/>
    </xf>
    <xf numFmtId="0" fontId="14" fillId="0" borderId="0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14" fillId="0" borderId="43" xfId="6" applyFont="1" applyFill="1" applyBorder="1" applyAlignment="1" applyProtection="1">
      <alignment horizontal="center" vertical="center"/>
    </xf>
    <xf numFmtId="0" fontId="14" fillId="0" borderId="36" xfId="6" applyFont="1" applyFill="1" applyBorder="1" applyAlignment="1" applyProtection="1">
      <alignment horizontal="center" vertical="center"/>
    </xf>
    <xf numFmtId="0" fontId="14" fillId="0" borderId="37" xfId="6" applyFont="1" applyFill="1" applyBorder="1" applyAlignment="1" applyProtection="1">
      <alignment horizontal="center" vertical="center"/>
    </xf>
    <xf numFmtId="0" fontId="6" fillId="0" borderId="8" xfId="6" applyFont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wrapText="1"/>
    </xf>
    <xf numFmtId="0" fontId="7" fillId="0" borderId="0" xfId="6" applyFont="1" applyAlignment="1" applyProtection="1">
      <alignment wrapText="1"/>
    </xf>
    <xf numFmtId="0" fontId="20" fillId="0" borderId="0" xfId="57" applyFont="1" applyAlignment="1" applyProtection="1">
      <alignment horizontal="center" vertical="center"/>
    </xf>
    <xf numFmtId="0" fontId="12" fillId="0" borderId="0" xfId="57" applyFont="1" applyAlignment="1" applyProtection="1">
      <alignment horizontal="center" vertical="center"/>
    </xf>
    <xf numFmtId="0" fontId="6" fillId="0" borderId="0" xfId="6" applyFont="1" applyFill="1" applyBorder="1" applyAlignment="1" applyProtection="1"/>
    <xf numFmtId="0" fontId="6" fillId="0" borderId="0" xfId="6" applyFont="1" applyAlignment="1" applyProtection="1"/>
    <xf numFmtId="0" fontId="14" fillId="0" borderId="1" xfId="6" applyFont="1" applyFill="1" applyBorder="1" applyAlignment="1" applyProtection="1">
      <alignment horizontal="center" vertical="center"/>
    </xf>
    <xf numFmtId="0" fontId="7" fillId="0" borderId="22" xfId="57" applyBorder="1" applyAlignment="1" applyProtection="1">
      <alignment horizontal="center" vertical="center"/>
    </xf>
    <xf numFmtId="0" fontId="7" fillId="0" borderId="32" xfId="57" applyBorder="1" applyAlignment="1" applyProtection="1">
      <alignment horizontal="center" vertical="center"/>
    </xf>
    <xf numFmtId="0" fontId="7" fillId="0" borderId="11" xfId="57" applyBorder="1" applyAlignment="1" applyProtection="1">
      <alignment horizontal="center" vertical="center"/>
    </xf>
    <xf numFmtId="0" fontId="7" fillId="0" borderId="12" xfId="57" applyBorder="1" applyAlignment="1" applyProtection="1">
      <alignment horizontal="center" vertical="center"/>
    </xf>
    <xf numFmtId="0" fontId="7" fillId="0" borderId="35" xfId="57" applyBorder="1" applyAlignment="1" applyProtection="1">
      <alignment horizontal="center" vertical="center"/>
    </xf>
    <xf numFmtId="0" fontId="6" fillId="0" borderId="16" xfId="6" applyFont="1" applyFill="1" applyBorder="1" applyAlignment="1" applyProtection="1">
      <alignment horizontal="center" vertical="center"/>
    </xf>
    <xf numFmtId="0" fontId="7" fillId="0" borderId="56" xfId="57" applyBorder="1" applyAlignment="1" applyProtection="1">
      <alignment horizontal="center" vertical="center"/>
    </xf>
    <xf numFmtId="0" fontId="48" fillId="4" borderId="1" xfId="7" applyFont="1" applyFill="1" applyBorder="1" applyAlignment="1" applyProtection="1">
      <alignment horizontal="center" vertical="center"/>
    </xf>
    <xf numFmtId="0" fontId="54" fillId="0" borderId="2" xfId="7" applyFont="1" applyBorder="1" applyAlignment="1" applyProtection="1">
      <alignment horizontal="center" vertical="center"/>
    </xf>
    <xf numFmtId="0" fontId="54" fillId="0" borderId="11" xfId="7" applyFont="1" applyBorder="1" applyAlignment="1" applyProtection="1">
      <alignment horizontal="center" vertical="center"/>
    </xf>
    <xf numFmtId="0" fontId="48" fillId="4" borderId="7" xfId="7" applyFont="1" applyFill="1" applyBorder="1" applyAlignment="1" applyProtection="1">
      <alignment horizontal="center" vertical="center"/>
    </xf>
    <xf numFmtId="0" fontId="54" fillId="0" borderId="6" xfId="7" applyFont="1" applyBorder="1" applyAlignment="1" applyProtection="1">
      <alignment horizontal="center" vertical="center"/>
    </xf>
    <xf numFmtId="0" fontId="54" fillId="0" borderId="8" xfId="7" applyFont="1" applyBorder="1" applyAlignment="1" applyProtection="1">
      <alignment horizontal="center" vertical="center"/>
    </xf>
    <xf numFmtId="0" fontId="48" fillId="4" borderId="6" xfId="7" applyFont="1" applyFill="1" applyBorder="1" applyAlignment="1" applyProtection="1">
      <alignment horizontal="center" vertical="center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2" xfId="6" applyFont="1" applyFill="1" applyBorder="1" applyAlignment="1" applyProtection="1">
      <alignment horizontal="center" vertical="center"/>
    </xf>
    <xf numFmtId="0" fontId="10" fillId="0" borderId="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20" fillId="0" borderId="0" xfId="6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4" fillId="0" borderId="7" xfId="6" applyFont="1" applyFill="1" applyBorder="1" applyAlignment="1" applyProtection="1">
      <alignment horizontal="center" vertical="center"/>
    </xf>
    <xf numFmtId="0" fontId="14" fillId="0" borderId="6" xfId="6" applyFont="1" applyFill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0" xfId="6" applyFont="1" applyBorder="1" applyAlignment="1" applyProtection="1"/>
    <xf numFmtId="0" fontId="20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4" fillId="0" borderId="17" xfId="6" applyFont="1" applyFill="1" applyBorder="1" applyAlignment="1" applyProtection="1">
      <alignment horizontal="center" vertical="center"/>
    </xf>
    <xf numFmtId="0" fontId="6" fillId="0" borderId="57" xfId="0" applyFont="1" applyBorder="1" applyAlignment="1" applyProtection="1">
      <alignment horizontal="center" vertical="center"/>
    </xf>
    <xf numFmtId="0" fontId="39" fillId="40" borderId="24" xfId="0" applyFont="1" applyFill="1" applyBorder="1" applyAlignment="1" applyProtection="1">
      <alignment horizontal="center" vertical="center" wrapText="1"/>
      <protection locked="0"/>
    </xf>
    <xf numFmtId="0" fontId="39" fillId="40" borderId="3" xfId="0" applyFont="1" applyFill="1" applyBorder="1" applyAlignment="1" applyProtection="1">
      <alignment horizontal="center" vertical="center" wrapText="1"/>
      <protection locked="0"/>
    </xf>
    <xf numFmtId="0" fontId="39" fillId="40" borderId="29" xfId="0" applyFont="1" applyFill="1" applyBorder="1" applyAlignment="1" applyProtection="1">
      <alignment horizontal="center" vertical="center" wrapText="1"/>
      <protection locked="0"/>
    </xf>
    <xf numFmtId="0" fontId="39" fillId="40" borderId="44" xfId="0" applyFont="1" applyFill="1" applyBorder="1" applyAlignment="1" applyProtection="1">
      <alignment horizontal="center" vertical="center" wrapText="1"/>
      <protection locked="0"/>
    </xf>
    <xf numFmtId="0" fontId="39" fillId="40" borderId="25" xfId="0" applyFont="1" applyFill="1" applyBorder="1" applyAlignment="1" applyProtection="1">
      <alignment horizontal="center" vertical="center" wrapText="1"/>
      <protection locked="0"/>
    </xf>
    <xf numFmtId="0" fontId="39" fillId="40" borderId="26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39" fillId="40" borderId="89" xfId="0" applyFont="1" applyFill="1" applyBorder="1" applyAlignment="1" applyProtection="1">
      <alignment horizontal="center" vertical="center" wrapText="1"/>
      <protection locked="0"/>
    </xf>
    <xf numFmtId="0" fontId="39" fillId="40" borderId="90" xfId="0" applyFont="1" applyFill="1" applyBorder="1" applyAlignment="1" applyProtection="1">
      <alignment horizontal="center" vertical="center" wrapText="1"/>
      <protection locked="0"/>
    </xf>
    <xf numFmtId="0" fontId="39" fillId="40" borderId="4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6" fillId="0" borderId="0" xfId="6" applyFont="1" applyProtection="1">
      <protection locked="0"/>
    </xf>
    <xf numFmtId="0" fontId="7" fillId="0" borderId="105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6" applyFont="1" applyFill="1" applyBorder="1" applyAlignment="1" applyProtection="1">
      <alignment vertical="center"/>
      <protection locked="0"/>
    </xf>
    <xf numFmtId="0" fontId="0" fillId="0" borderId="105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63" fillId="0" borderId="0" xfId="0" applyFont="1" applyAlignment="1" applyProtection="1">
      <alignment horizontal="left" vertical="center"/>
      <protection locked="0"/>
    </xf>
    <xf numFmtId="0" fontId="7" fillId="0" borderId="0" xfId="7" applyProtection="1">
      <protection locked="0"/>
    </xf>
    <xf numFmtId="0" fontId="63" fillId="0" borderId="0" xfId="0" applyFont="1" applyAlignment="1" applyProtection="1">
      <alignment horizontal="center"/>
      <protection locked="0"/>
    </xf>
    <xf numFmtId="0" fontId="63" fillId="0" borderId="0" xfId="0" applyFont="1" applyAlignment="1" applyProtection="1">
      <alignment horizontal="right"/>
      <protection locked="0"/>
    </xf>
    <xf numFmtId="0" fontId="63" fillId="0" borderId="0" xfId="0" applyFont="1" applyAlignment="1" applyProtection="1">
      <alignment horizontal="right" wrapText="1"/>
      <protection locked="0"/>
    </xf>
    <xf numFmtId="0" fontId="7" fillId="0" borderId="0" xfId="6" applyFont="1" applyAlignment="1" applyProtection="1">
      <alignment horizontal="left"/>
      <protection locked="0"/>
    </xf>
    <xf numFmtId="0" fontId="7" fillId="0" borderId="0" xfId="6" applyFont="1" applyAlignment="1" applyProtection="1">
      <protection locked="0"/>
    </xf>
    <xf numFmtId="0" fontId="7" fillId="0" borderId="0" xfId="6" applyFont="1" applyAlignment="1" applyProtection="1">
      <alignment horizontal="center" vertical="center"/>
      <protection locked="0"/>
    </xf>
    <xf numFmtId="0" fontId="7" fillId="0" borderId="0" xfId="6" applyFont="1" applyProtection="1">
      <protection locked="0"/>
    </xf>
    <xf numFmtId="0" fontId="13" fillId="0" borderId="0" xfId="6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105" xfId="0" applyFont="1" applyBorder="1" applyAlignment="1" applyProtection="1">
      <alignment horizontal="center"/>
      <protection locked="0"/>
    </xf>
  </cellXfs>
  <cellStyles count="66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3 2" xfId="64" xr:uid="{00000000-0005-0000-0000-000003000000}"/>
    <cellStyle name="Normálna 4" xfId="61" xr:uid="{00000000-0005-0000-0000-00001E000000}"/>
    <cellStyle name="Normálna 4 2" xfId="65" xr:uid="{00000000-0005-0000-0000-000004000000}"/>
    <cellStyle name="Normálna 5" xfId="62" xr:uid="{00000000-0005-0000-0000-00004400000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e 4 3" xfId="63" xr:uid="{00000000-0005-0000-0000-00000B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workbookViewId="0">
      <selection activeCell="D13" sqref="D13"/>
    </sheetView>
  </sheetViews>
  <sheetFormatPr defaultRowHeight="12.75" x14ac:dyDescent="0.2"/>
  <sheetData>
    <row r="1" spans="1:9" ht="27.75" customHeight="1" x14ac:dyDescent="0.2">
      <c r="G1" s="424" t="s">
        <v>74</v>
      </c>
      <c r="H1" s="424"/>
      <c r="I1" s="424"/>
    </row>
    <row r="2" spans="1:9" ht="54.75" customHeight="1" x14ac:dyDescent="0.2"/>
    <row r="3" spans="1:9" ht="141" customHeight="1" x14ac:dyDescent="0.2">
      <c r="A3" s="425" t="s">
        <v>276</v>
      </c>
      <c r="B3" s="426"/>
      <c r="C3" s="426"/>
      <c r="D3" s="426"/>
      <c r="E3" s="426"/>
      <c r="F3" s="426"/>
      <c r="G3" s="426"/>
      <c r="H3" s="426"/>
      <c r="I3" s="426"/>
    </row>
    <row r="4" spans="1:9" ht="39" customHeight="1" x14ac:dyDescent="0.2"/>
    <row r="5" spans="1:9" ht="24.75" customHeight="1" x14ac:dyDescent="0.2"/>
    <row r="6" spans="1:9" ht="25.5" customHeight="1" x14ac:dyDescent="0.2"/>
    <row r="7" spans="1:9" ht="20.25" customHeight="1" x14ac:dyDescent="0.2"/>
    <row r="8" spans="1:9" ht="65.25" customHeight="1" x14ac:dyDescent="0.2">
      <c r="A8" s="427" t="s">
        <v>73</v>
      </c>
      <c r="B8" s="427"/>
      <c r="C8" s="427"/>
      <c r="D8" s="427"/>
      <c r="E8" s="427"/>
      <c r="F8" s="427"/>
      <c r="G8" s="427"/>
      <c r="H8" s="427"/>
      <c r="I8" s="427"/>
    </row>
    <row r="9" spans="1:9" ht="30" customHeight="1" x14ac:dyDescent="0.2"/>
    <row r="10" spans="1:9" ht="45.75" customHeight="1" x14ac:dyDescent="0.2">
      <c r="A10" s="428" t="s">
        <v>277</v>
      </c>
      <c r="B10" s="429"/>
      <c r="C10" s="429"/>
      <c r="D10" s="429"/>
      <c r="E10" s="429"/>
      <c r="F10" s="429"/>
      <c r="G10" s="429"/>
      <c r="H10" s="429"/>
      <c r="I10" s="429"/>
    </row>
  </sheetData>
  <sheetProtection algorithmName="SHA-512" hashValue="TWug1mrDx/BDkCkTXwwecnULzD+9PnXR1GMvpC6q/7wU3FnNq2OcFmKnttlOsQZb5TLfA3cQealyj0lrJcQiiQ==" saltValue="DCO/ICY/DgFqIlcf4O7AKw==" spinCount="100000" sheet="1" objects="1" scenarios="1"/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9"/>
  <sheetViews>
    <sheetView showGridLines="0" workbookViewId="0">
      <selection activeCell="D1" sqref="D1"/>
    </sheetView>
  </sheetViews>
  <sheetFormatPr defaultRowHeight="11.25" x14ac:dyDescent="0.2"/>
  <cols>
    <col min="1" max="3" width="4.7109375" style="282" customWidth="1"/>
    <col min="4" max="4" width="50.7109375" style="282" customWidth="1"/>
    <col min="5" max="8" width="12.7109375" style="282" customWidth="1"/>
    <col min="9" max="9" width="17.7109375" style="282" customWidth="1"/>
    <col min="10" max="257" width="9.140625" style="282"/>
    <col min="258" max="259" width="4.7109375" style="282" customWidth="1"/>
    <col min="260" max="260" width="45.7109375" style="282" customWidth="1"/>
    <col min="261" max="264" width="13.7109375" style="282" customWidth="1"/>
    <col min="265" max="265" width="19.7109375" style="282" customWidth="1"/>
    <col min="266" max="513" width="9.140625" style="282"/>
    <col min="514" max="515" width="4.7109375" style="282" customWidth="1"/>
    <col min="516" max="516" width="45.7109375" style="282" customWidth="1"/>
    <col min="517" max="520" width="13.7109375" style="282" customWidth="1"/>
    <col min="521" max="521" width="19.7109375" style="282" customWidth="1"/>
    <col min="522" max="769" width="9.140625" style="282"/>
    <col min="770" max="771" width="4.7109375" style="282" customWidth="1"/>
    <col min="772" max="772" width="45.7109375" style="282" customWidth="1"/>
    <col min="773" max="776" width="13.7109375" style="282" customWidth="1"/>
    <col min="777" max="777" width="19.7109375" style="282" customWidth="1"/>
    <col min="778" max="1025" width="9.140625" style="282"/>
    <col min="1026" max="1027" width="4.7109375" style="282" customWidth="1"/>
    <col min="1028" max="1028" width="45.7109375" style="282" customWidth="1"/>
    <col min="1029" max="1032" width="13.7109375" style="282" customWidth="1"/>
    <col min="1033" max="1033" width="19.7109375" style="282" customWidth="1"/>
    <col min="1034" max="1281" width="9.140625" style="282"/>
    <col min="1282" max="1283" width="4.7109375" style="282" customWidth="1"/>
    <col min="1284" max="1284" width="45.7109375" style="282" customWidth="1"/>
    <col min="1285" max="1288" width="13.7109375" style="282" customWidth="1"/>
    <col min="1289" max="1289" width="19.7109375" style="282" customWidth="1"/>
    <col min="1290" max="1537" width="9.140625" style="282"/>
    <col min="1538" max="1539" width="4.7109375" style="282" customWidth="1"/>
    <col min="1540" max="1540" width="45.7109375" style="282" customWidth="1"/>
    <col min="1541" max="1544" width="13.7109375" style="282" customWidth="1"/>
    <col min="1545" max="1545" width="19.7109375" style="282" customWidth="1"/>
    <col min="1546" max="1793" width="9.140625" style="282"/>
    <col min="1794" max="1795" width="4.7109375" style="282" customWidth="1"/>
    <col min="1796" max="1796" width="45.7109375" style="282" customWidth="1"/>
    <col min="1797" max="1800" width="13.7109375" style="282" customWidth="1"/>
    <col min="1801" max="1801" width="19.7109375" style="282" customWidth="1"/>
    <col min="1802" max="2049" width="9.140625" style="282"/>
    <col min="2050" max="2051" width="4.7109375" style="282" customWidth="1"/>
    <col min="2052" max="2052" width="45.7109375" style="282" customWidth="1"/>
    <col min="2053" max="2056" width="13.7109375" style="282" customWidth="1"/>
    <col min="2057" max="2057" width="19.7109375" style="282" customWidth="1"/>
    <col min="2058" max="2305" width="9.140625" style="282"/>
    <col min="2306" max="2307" width="4.7109375" style="282" customWidth="1"/>
    <col min="2308" max="2308" width="45.7109375" style="282" customWidth="1"/>
    <col min="2309" max="2312" width="13.7109375" style="282" customWidth="1"/>
    <col min="2313" max="2313" width="19.7109375" style="282" customWidth="1"/>
    <col min="2314" max="2561" width="9.140625" style="282"/>
    <col min="2562" max="2563" width="4.7109375" style="282" customWidth="1"/>
    <col min="2564" max="2564" width="45.7109375" style="282" customWidth="1"/>
    <col min="2565" max="2568" width="13.7109375" style="282" customWidth="1"/>
    <col min="2569" max="2569" width="19.7109375" style="282" customWidth="1"/>
    <col min="2570" max="2817" width="9.140625" style="282"/>
    <col min="2818" max="2819" width="4.7109375" style="282" customWidth="1"/>
    <col min="2820" max="2820" width="45.7109375" style="282" customWidth="1"/>
    <col min="2821" max="2824" width="13.7109375" style="282" customWidth="1"/>
    <col min="2825" max="2825" width="19.7109375" style="282" customWidth="1"/>
    <col min="2826" max="3073" width="9.140625" style="282"/>
    <col min="3074" max="3075" width="4.7109375" style="282" customWidth="1"/>
    <col min="3076" max="3076" width="45.7109375" style="282" customWidth="1"/>
    <col min="3077" max="3080" width="13.7109375" style="282" customWidth="1"/>
    <col min="3081" max="3081" width="19.7109375" style="282" customWidth="1"/>
    <col min="3082" max="3329" width="9.140625" style="282"/>
    <col min="3330" max="3331" width="4.7109375" style="282" customWidth="1"/>
    <col min="3332" max="3332" width="45.7109375" style="282" customWidth="1"/>
    <col min="3333" max="3336" width="13.7109375" style="282" customWidth="1"/>
    <col min="3337" max="3337" width="19.7109375" style="282" customWidth="1"/>
    <col min="3338" max="3585" width="9.140625" style="282"/>
    <col min="3586" max="3587" width="4.7109375" style="282" customWidth="1"/>
    <col min="3588" max="3588" width="45.7109375" style="282" customWidth="1"/>
    <col min="3589" max="3592" width="13.7109375" style="282" customWidth="1"/>
    <col min="3593" max="3593" width="19.7109375" style="282" customWidth="1"/>
    <col min="3594" max="3841" width="9.140625" style="282"/>
    <col min="3842" max="3843" width="4.7109375" style="282" customWidth="1"/>
    <col min="3844" max="3844" width="45.7109375" style="282" customWidth="1"/>
    <col min="3845" max="3848" width="13.7109375" style="282" customWidth="1"/>
    <col min="3849" max="3849" width="19.7109375" style="282" customWidth="1"/>
    <col min="3850" max="4097" width="9.140625" style="282"/>
    <col min="4098" max="4099" width="4.7109375" style="282" customWidth="1"/>
    <col min="4100" max="4100" width="45.7109375" style="282" customWidth="1"/>
    <col min="4101" max="4104" width="13.7109375" style="282" customWidth="1"/>
    <col min="4105" max="4105" width="19.7109375" style="282" customWidth="1"/>
    <col min="4106" max="4353" width="9.140625" style="282"/>
    <col min="4354" max="4355" width="4.7109375" style="282" customWidth="1"/>
    <col min="4356" max="4356" width="45.7109375" style="282" customWidth="1"/>
    <col min="4357" max="4360" width="13.7109375" style="282" customWidth="1"/>
    <col min="4361" max="4361" width="19.7109375" style="282" customWidth="1"/>
    <col min="4362" max="4609" width="9.140625" style="282"/>
    <col min="4610" max="4611" width="4.7109375" style="282" customWidth="1"/>
    <col min="4612" max="4612" width="45.7109375" style="282" customWidth="1"/>
    <col min="4613" max="4616" width="13.7109375" style="282" customWidth="1"/>
    <col min="4617" max="4617" width="19.7109375" style="282" customWidth="1"/>
    <col min="4618" max="4865" width="9.140625" style="282"/>
    <col min="4866" max="4867" width="4.7109375" style="282" customWidth="1"/>
    <col min="4868" max="4868" width="45.7109375" style="282" customWidth="1"/>
    <col min="4869" max="4872" width="13.7109375" style="282" customWidth="1"/>
    <col min="4873" max="4873" width="19.7109375" style="282" customWidth="1"/>
    <col min="4874" max="5121" width="9.140625" style="282"/>
    <col min="5122" max="5123" width="4.7109375" style="282" customWidth="1"/>
    <col min="5124" max="5124" width="45.7109375" style="282" customWidth="1"/>
    <col min="5125" max="5128" width="13.7109375" style="282" customWidth="1"/>
    <col min="5129" max="5129" width="19.7109375" style="282" customWidth="1"/>
    <col min="5130" max="5377" width="9.140625" style="282"/>
    <col min="5378" max="5379" width="4.7109375" style="282" customWidth="1"/>
    <col min="5380" max="5380" width="45.7109375" style="282" customWidth="1"/>
    <col min="5381" max="5384" width="13.7109375" style="282" customWidth="1"/>
    <col min="5385" max="5385" width="19.7109375" style="282" customWidth="1"/>
    <col min="5386" max="5633" width="9.140625" style="282"/>
    <col min="5634" max="5635" width="4.7109375" style="282" customWidth="1"/>
    <col min="5636" max="5636" width="45.7109375" style="282" customWidth="1"/>
    <col min="5637" max="5640" width="13.7109375" style="282" customWidth="1"/>
    <col min="5641" max="5641" width="19.7109375" style="282" customWidth="1"/>
    <col min="5642" max="5889" width="9.140625" style="282"/>
    <col min="5890" max="5891" width="4.7109375" style="282" customWidth="1"/>
    <col min="5892" max="5892" width="45.7109375" style="282" customWidth="1"/>
    <col min="5893" max="5896" width="13.7109375" style="282" customWidth="1"/>
    <col min="5897" max="5897" width="19.7109375" style="282" customWidth="1"/>
    <col min="5898" max="6145" width="9.140625" style="282"/>
    <col min="6146" max="6147" width="4.7109375" style="282" customWidth="1"/>
    <col min="6148" max="6148" width="45.7109375" style="282" customWidth="1"/>
    <col min="6149" max="6152" width="13.7109375" style="282" customWidth="1"/>
    <col min="6153" max="6153" width="19.7109375" style="282" customWidth="1"/>
    <col min="6154" max="6401" width="9.140625" style="282"/>
    <col min="6402" max="6403" width="4.7109375" style="282" customWidth="1"/>
    <col min="6404" max="6404" width="45.7109375" style="282" customWidth="1"/>
    <col min="6405" max="6408" width="13.7109375" style="282" customWidth="1"/>
    <col min="6409" max="6409" width="19.7109375" style="282" customWidth="1"/>
    <col min="6410" max="6657" width="9.140625" style="282"/>
    <col min="6658" max="6659" width="4.7109375" style="282" customWidth="1"/>
    <col min="6660" max="6660" width="45.7109375" style="282" customWidth="1"/>
    <col min="6661" max="6664" width="13.7109375" style="282" customWidth="1"/>
    <col min="6665" max="6665" width="19.7109375" style="282" customWidth="1"/>
    <col min="6666" max="6913" width="9.140625" style="282"/>
    <col min="6914" max="6915" width="4.7109375" style="282" customWidth="1"/>
    <col min="6916" max="6916" width="45.7109375" style="282" customWidth="1"/>
    <col min="6917" max="6920" width="13.7109375" style="282" customWidth="1"/>
    <col min="6921" max="6921" width="19.7109375" style="282" customWidth="1"/>
    <col min="6922" max="7169" width="9.140625" style="282"/>
    <col min="7170" max="7171" width="4.7109375" style="282" customWidth="1"/>
    <col min="7172" max="7172" width="45.7109375" style="282" customWidth="1"/>
    <col min="7173" max="7176" width="13.7109375" style="282" customWidth="1"/>
    <col min="7177" max="7177" width="19.7109375" style="282" customWidth="1"/>
    <col min="7178" max="7425" width="9.140625" style="282"/>
    <col min="7426" max="7427" width="4.7109375" style="282" customWidth="1"/>
    <col min="7428" max="7428" width="45.7109375" style="282" customWidth="1"/>
    <col min="7429" max="7432" width="13.7109375" style="282" customWidth="1"/>
    <col min="7433" max="7433" width="19.7109375" style="282" customWidth="1"/>
    <col min="7434" max="7681" width="9.140625" style="282"/>
    <col min="7682" max="7683" width="4.7109375" style="282" customWidth="1"/>
    <col min="7684" max="7684" width="45.7109375" style="282" customWidth="1"/>
    <col min="7685" max="7688" width="13.7109375" style="282" customWidth="1"/>
    <col min="7689" max="7689" width="19.7109375" style="282" customWidth="1"/>
    <col min="7690" max="7937" width="9.140625" style="282"/>
    <col min="7938" max="7939" width="4.7109375" style="282" customWidth="1"/>
    <col min="7940" max="7940" width="45.7109375" style="282" customWidth="1"/>
    <col min="7941" max="7944" width="13.7109375" style="282" customWidth="1"/>
    <col min="7945" max="7945" width="19.7109375" style="282" customWidth="1"/>
    <col min="7946" max="8193" width="9.140625" style="282"/>
    <col min="8194" max="8195" width="4.7109375" style="282" customWidth="1"/>
    <col min="8196" max="8196" width="45.7109375" style="282" customWidth="1"/>
    <col min="8197" max="8200" width="13.7109375" style="282" customWidth="1"/>
    <col min="8201" max="8201" width="19.7109375" style="282" customWidth="1"/>
    <col min="8202" max="8449" width="9.140625" style="282"/>
    <col min="8450" max="8451" width="4.7109375" style="282" customWidth="1"/>
    <col min="8452" max="8452" width="45.7109375" style="282" customWidth="1"/>
    <col min="8453" max="8456" width="13.7109375" style="282" customWidth="1"/>
    <col min="8457" max="8457" width="19.7109375" style="282" customWidth="1"/>
    <col min="8458" max="8705" width="9.140625" style="282"/>
    <col min="8706" max="8707" width="4.7109375" style="282" customWidth="1"/>
    <col min="8708" max="8708" width="45.7109375" style="282" customWidth="1"/>
    <col min="8709" max="8712" width="13.7109375" style="282" customWidth="1"/>
    <col min="8713" max="8713" width="19.7109375" style="282" customWidth="1"/>
    <col min="8714" max="8961" width="9.140625" style="282"/>
    <col min="8962" max="8963" width="4.7109375" style="282" customWidth="1"/>
    <col min="8964" max="8964" width="45.7109375" style="282" customWidth="1"/>
    <col min="8965" max="8968" width="13.7109375" style="282" customWidth="1"/>
    <col min="8969" max="8969" width="19.7109375" style="282" customWidth="1"/>
    <col min="8970" max="9217" width="9.140625" style="282"/>
    <col min="9218" max="9219" width="4.7109375" style="282" customWidth="1"/>
    <col min="9220" max="9220" width="45.7109375" style="282" customWidth="1"/>
    <col min="9221" max="9224" width="13.7109375" style="282" customWidth="1"/>
    <col min="9225" max="9225" width="19.7109375" style="282" customWidth="1"/>
    <col min="9226" max="9473" width="9.140625" style="282"/>
    <col min="9474" max="9475" width="4.7109375" style="282" customWidth="1"/>
    <col min="9476" max="9476" width="45.7109375" style="282" customWidth="1"/>
    <col min="9477" max="9480" width="13.7109375" style="282" customWidth="1"/>
    <col min="9481" max="9481" width="19.7109375" style="282" customWidth="1"/>
    <col min="9482" max="9729" width="9.140625" style="282"/>
    <col min="9730" max="9731" width="4.7109375" style="282" customWidth="1"/>
    <col min="9732" max="9732" width="45.7109375" style="282" customWidth="1"/>
    <col min="9733" max="9736" width="13.7109375" style="282" customWidth="1"/>
    <col min="9737" max="9737" width="19.7109375" style="282" customWidth="1"/>
    <col min="9738" max="9985" width="9.140625" style="282"/>
    <col min="9986" max="9987" width="4.7109375" style="282" customWidth="1"/>
    <col min="9988" max="9988" width="45.7109375" style="282" customWidth="1"/>
    <col min="9989" max="9992" width="13.7109375" style="282" customWidth="1"/>
    <col min="9993" max="9993" width="19.7109375" style="282" customWidth="1"/>
    <col min="9994" max="10241" width="9.140625" style="282"/>
    <col min="10242" max="10243" width="4.7109375" style="282" customWidth="1"/>
    <col min="10244" max="10244" width="45.7109375" style="282" customWidth="1"/>
    <col min="10245" max="10248" width="13.7109375" style="282" customWidth="1"/>
    <col min="10249" max="10249" width="19.7109375" style="282" customWidth="1"/>
    <col min="10250" max="10497" width="9.140625" style="282"/>
    <col min="10498" max="10499" width="4.7109375" style="282" customWidth="1"/>
    <col min="10500" max="10500" width="45.7109375" style="282" customWidth="1"/>
    <col min="10501" max="10504" width="13.7109375" style="282" customWidth="1"/>
    <col min="10505" max="10505" width="19.7109375" style="282" customWidth="1"/>
    <col min="10506" max="10753" width="9.140625" style="282"/>
    <col min="10754" max="10755" width="4.7109375" style="282" customWidth="1"/>
    <col min="10756" max="10756" width="45.7109375" style="282" customWidth="1"/>
    <col min="10757" max="10760" width="13.7109375" style="282" customWidth="1"/>
    <col min="10761" max="10761" width="19.7109375" style="282" customWidth="1"/>
    <col min="10762" max="11009" width="9.140625" style="282"/>
    <col min="11010" max="11011" width="4.7109375" style="282" customWidth="1"/>
    <col min="11012" max="11012" width="45.7109375" style="282" customWidth="1"/>
    <col min="11013" max="11016" width="13.7109375" style="282" customWidth="1"/>
    <col min="11017" max="11017" width="19.7109375" style="282" customWidth="1"/>
    <col min="11018" max="11265" width="9.140625" style="282"/>
    <col min="11266" max="11267" width="4.7109375" style="282" customWidth="1"/>
    <col min="11268" max="11268" width="45.7109375" style="282" customWidth="1"/>
    <col min="11269" max="11272" width="13.7109375" style="282" customWidth="1"/>
    <col min="11273" max="11273" width="19.7109375" style="282" customWidth="1"/>
    <col min="11274" max="11521" width="9.140625" style="282"/>
    <col min="11522" max="11523" width="4.7109375" style="282" customWidth="1"/>
    <col min="11524" max="11524" width="45.7109375" style="282" customWidth="1"/>
    <col min="11525" max="11528" width="13.7109375" style="282" customWidth="1"/>
    <col min="11529" max="11529" width="19.7109375" style="282" customWidth="1"/>
    <col min="11530" max="11777" width="9.140625" style="282"/>
    <col min="11778" max="11779" width="4.7109375" style="282" customWidth="1"/>
    <col min="11780" max="11780" width="45.7109375" style="282" customWidth="1"/>
    <col min="11781" max="11784" width="13.7109375" style="282" customWidth="1"/>
    <col min="11785" max="11785" width="19.7109375" style="282" customWidth="1"/>
    <col min="11786" max="12033" width="9.140625" style="282"/>
    <col min="12034" max="12035" width="4.7109375" style="282" customWidth="1"/>
    <col min="12036" max="12036" width="45.7109375" style="282" customWidth="1"/>
    <col min="12037" max="12040" width="13.7109375" style="282" customWidth="1"/>
    <col min="12041" max="12041" width="19.7109375" style="282" customWidth="1"/>
    <col min="12042" max="12289" width="9.140625" style="282"/>
    <col min="12290" max="12291" width="4.7109375" style="282" customWidth="1"/>
    <col min="12292" max="12292" width="45.7109375" style="282" customWidth="1"/>
    <col min="12293" max="12296" width="13.7109375" style="282" customWidth="1"/>
    <col min="12297" max="12297" width="19.7109375" style="282" customWidth="1"/>
    <col min="12298" max="12545" width="9.140625" style="282"/>
    <col min="12546" max="12547" width="4.7109375" style="282" customWidth="1"/>
    <col min="12548" max="12548" width="45.7109375" style="282" customWidth="1"/>
    <col min="12549" max="12552" width="13.7109375" style="282" customWidth="1"/>
    <col min="12553" max="12553" width="19.7109375" style="282" customWidth="1"/>
    <col min="12554" max="12801" width="9.140625" style="282"/>
    <col min="12802" max="12803" width="4.7109375" style="282" customWidth="1"/>
    <col min="12804" max="12804" width="45.7109375" style="282" customWidth="1"/>
    <col min="12805" max="12808" width="13.7109375" style="282" customWidth="1"/>
    <col min="12809" max="12809" width="19.7109375" style="282" customWidth="1"/>
    <col min="12810" max="13057" width="9.140625" style="282"/>
    <col min="13058" max="13059" width="4.7109375" style="282" customWidth="1"/>
    <col min="13060" max="13060" width="45.7109375" style="282" customWidth="1"/>
    <col min="13061" max="13064" width="13.7109375" style="282" customWidth="1"/>
    <col min="13065" max="13065" width="19.7109375" style="282" customWidth="1"/>
    <col min="13066" max="13313" width="9.140625" style="282"/>
    <col min="13314" max="13315" width="4.7109375" style="282" customWidth="1"/>
    <col min="13316" max="13316" width="45.7109375" style="282" customWidth="1"/>
    <col min="13317" max="13320" width="13.7109375" style="282" customWidth="1"/>
    <col min="13321" max="13321" width="19.7109375" style="282" customWidth="1"/>
    <col min="13322" max="13569" width="9.140625" style="282"/>
    <col min="13570" max="13571" width="4.7109375" style="282" customWidth="1"/>
    <col min="13572" max="13572" width="45.7109375" style="282" customWidth="1"/>
    <col min="13573" max="13576" width="13.7109375" style="282" customWidth="1"/>
    <col min="13577" max="13577" width="19.7109375" style="282" customWidth="1"/>
    <col min="13578" max="13825" width="9.140625" style="282"/>
    <col min="13826" max="13827" width="4.7109375" style="282" customWidth="1"/>
    <col min="13828" max="13828" width="45.7109375" style="282" customWidth="1"/>
    <col min="13829" max="13832" width="13.7109375" style="282" customWidth="1"/>
    <col min="13833" max="13833" width="19.7109375" style="282" customWidth="1"/>
    <col min="13834" max="14081" width="9.140625" style="282"/>
    <col min="14082" max="14083" width="4.7109375" style="282" customWidth="1"/>
    <col min="14084" max="14084" width="45.7109375" style="282" customWidth="1"/>
    <col min="14085" max="14088" width="13.7109375" style="282" customWidth="1"/>
    <col min="14089" max="14089" width="19.7109375" style="282" customWidth="1"/>
    <col min="14090" max="14337" width="9.140625" style="282"/>
    <col min="14338" max="14339" width="4.7109375" style="282" customWidth="1"/>
    <col min="14340" max="14340" width="45.7109375" style="282" customWidth="1"/>
    <col min="14341" max="14344" width="13.7109375" style="282" customWidth="1"/>
    <col min="14345" max="14345" width="19.7109375" style="282" customWidth="1"/>
    <col min="14346" max="14593" width="9.140625" style="282"/>
    <col min="14594" max="14595" width="4.7109375" style="282" customWidth="1"/>
    <col min="14596" max="14596" width="45.7109375" style="282" customWidth="1"/>
    <col min="14597" max="14600" width="13.7109375" style="282" customWidth="1"/>
    <col min="14601" max="14601" width="19.7109375" style="282" customWidth="1"/>
    <col min="14602" max="14849" width="9.140625" style="282"/>
    <col min="14850" max="14851" width="4.7109375" style="282" customWidth="1"/>
    <col min="14852" max="14852" width="45.7109375" style="282" customWidth="1"/>
    <col min="14853" max="14856" width="13.7109375" style="282" customWidth="1"/>
    <col min="14857" max="14857" width="19.7109375" style="282" customWidth="1"/>
    <col min="14858" max="15105" width="9.140625" style="282"/>
    <col min="15106" max="15107" width="4.7109375" style="282" customWidth="1"/>
    <col min="15108" max="15108" width="45.7109375" style="282" customWidth="1"/>
    <col min="15109" max="15112" width="13.7109375" style="282" customWidth="1"/>
    <col min="15113" max="15113" width="19.7109375" style="282" customWidth="1"/>
    <col min="15114" max="15361" width="9.140625" style="282"/>
    <col min="15362" max="15363" width="4.7109375" style="282" customWidth="1"/>
    <col min="15364" max="15364" width="45.7109375" style="282" customWidth="1"/>
    <col min="15365" max="15368" width="13.7109375" style="282" customWidth="1"/>
    <col min="15369" max="15369" width="19.7109375" style="282" customWidth="1"/>
    <col min="15370" max="15617" width="9.140625" style="282"/>
    <col min="15618" max="15619" width="4.7109375" style="282" customWidth="1"/>
    <col min="15620" max="15620" width="45.7109375" style="282" customWidth="1"/>
    <col min="15621" max="15624" width="13.7109375" style="282" customWidth="1"/>
    <col min="15625" max="15625" width="19.7109375" style="282" customWidth="1"/>
    <col min="15626" max="15873" width="9.140625" style="282"/>
    <col min="15874" max="15875" width="4.7109375" style="282" customWidth="1"/>
    <col min="15876" max="15876" width="45.7109375" style="282" customWidth="1"/>
    <col min="15877" max="15880" width="13.7109375" style="282" customWidth="1"/>
    <col min="15881" max="15881" width="19.7109375" style="282" customWidth="1"/>
    <col min="15882" max="16129" width="9.140625" style="282"/>
    <col min="16130" max="16131" width="4.7109375" style="282" customWidth="1"/>
    <col min="16132" max="16132" width="45.7109375" style="282" customWidth="1"/>
    <col min="16133" max="16136" width="13.7109375" style="282" customWidth="1"/>
    <col min="16137" max="16137" width="19.7109375" style="282" customWidth="1"/>
    <col min="16138" max="16384" width="9.140625" style="282"/>
  </cols>
  <sheetData>
    <row r="1" spans="1:9" s="29" customFormat="1" ht="17.25" customHeight="1" x14ac:dyDescent="0.25">
      <c r="A1" s="430" t="s">
        <v>4</v>
      </c>
      <c r="B1" s="430"/>
      <c r="C1" s="278"/>
      <c r="D1" s="25" t="s">
        <v>265</v>
      </c>
      <c r="E1" s="43"/>
      <c r="F1" s="44"/>
      <c r="G1" s="44"/>
      <c r="H1" s="44"/>
      <c r="I1" s="1" t="s">
        <v>20</v>
      </c>
    </row>
    <row r="2" spans="1:9" s="288" customFormat="1" ht="17.25" customHeight="1" x14ac:dyDescent="0.2">
      <c r="A2" s="431" t="s">
        <v>234</v>
      </c>
      <c r="B2" s="431"/>
      <c r="C2" s="431"/>
      <c r="D2" s="431"/>
      <c r="E2" s="432" t="s">
        <v>73</v>
      </c>
      <c r="F2" s="432"/>
      <c r="G2" s="432"/>
      <c r="H2" s="432"/>
      <c r="I2" s="141"/>
    </row>
    <row r="3" spans="1:9" ht="12" thickBot="1" x14ac:dyDescent="0.25">
      <c r="A3" s="433"/>
      <c r="B3" s="433"/>
      <c r="C3" s="433"/>
      <c r="D3" s="433"/>
      <c r="E3" s="292"/>
      <c r="F3" s="293"/>
      <c r="G3" s="293"/>
      <c r="H3" s="293"/>
      <c r="I3" s="293"/>
    </row>
    <row r="4" spans="1:9" ht="17.25" customHeight="1" x14ac:dyDescent="0.2">
      <c r="A4" s="283"/>
      <c r="B4" s="284"/>
      <c r="C4" s="284"/>
      <c r="D4" s="304"/>
      <c r="E4" s="279" t="s">
        <v>5</v>
      </c>
      <c r="F4" s="285" t="s">
        <v>5</v>
      </c>
      <c r="G4" s="285" t="s">
        <v>5</v>
      </c>
      <c r="H4" s="305" t="s">
        <v>5</v>
      </c>
      <c r="I4" s="434" t="s">
        <v>1</v>
      </c>
    </row>
    <row r="5" spans="1:9" ht="17.25" customHeight="1" thickBot="1" x14ac:dyDescent="0.25">
      <c r="A5" s="437" t="s">
        <v>6</v>
      </c>
      <c r="B5" s="438"/>
      <c r="C5" s="438"/>
      <c r="D5" s="439"/>
      <c r="E5" s="88"/>
      <c r="F5" s="89"/>
      <c r="G5" s="89"/>
      <c r="H5" s="90"/>
      <c r="I5" s="435"/>
    </row>
    <row r="6" spans="1:9" ht="17.25" customHeight="1" thickBot="1" x14ac:dyDescent="0.25">
      <c r="A6" s="286"/>
      <c r="B6" s="287"/>
      <c r="C6" s="287"/>
      <c r="D6" s="134"/>
      <c r="E6" s="440" t="s">
        <v>7</v>
      </c>
      <c r="F6" s="441"/>
      <c r="G6" s="441"/>
      <c r="H6" s="442"/>
      <c r="I6" s="436"/>
    </row>
    <row r="7" spans="1:9" ht="17.25" customHeight="1" x14ac:dyDescent="0.2">
      <c r="A7" s="306" t="s">
        <v>101</v>
      </c>
      <c r="B7" s="132"/>
      <c r="C7" s="307"/>
      <c r="D7" s="132" t="s">
        <v>235</v>
      </c>
      <c r="E7" s="308"/>
      <c r="F7" s="309"/>
      <c r="G7" s="309"/>
      <c r="H7" s="310"/>
      <c r="I7" s="311">
        <f>ROUND(($E$5*E7)+($F$5*F7)+($G$5*G7)+($H$5*H7),2)</f>
        <v>0</v>
      </c>
    </row>
    <row r="8" spans="1:9" ht="17.25" customHeight="1" x14ac:dyDescent="0.2">
      <c r="A8" s="71" t="s">
        <v>102</v>
      </c>
      <c r="B8" s="312"/>
      <c r="C8" s="313"/>
      <c r="D8" s="312" t="s">
        <v>236</v>
      </c>
      <c r="E8" s="133" t="s">
        <v>72</v>
      </c>
      <c r="F8" s="87" t="s">
        <v>72</v>
      </c>
      <c r="G8" s="87" t="s">
        <v>72</v>
      </c>
      <c r="H8" s="103" t="s">
        <v>72</v>
      </c>
      <c r="I8" s="311">
        <f>I9+I10</f>
        <v>0</v>
      </c>
    </row>
    <row r="9" spans="1:9" ht="17.25" customHeight="1" x14ac:dyDescent="0.2">
      <c r="A9" s="314"/>
      <c r="B9" s="315" t="s">
        <v>105</v>
      </c>
      <c r="C9" s="73"/>
      <c r="D9" s="316" t="s">
        <v>237</v>
      </c>
      <c r="E9" s="317"/>
      <c r="F9" s="318"/>
      <c r="G9" s="318"/>
      <c r="H9" s="319"/>
      <c r="I9" s="320">
        <f>ROUND(($E$5*E9)+($F$5*F9)+($G$5*G9)+($H$5*H9),2)</f>
        <v>0</v>
      </c>
    </row>
    <row r="10" spans="1:9" ht="17.25" customHeight="1" x14ac:dyDescent="0.2">
      <c r="A10" s="72"/>
      <c r="B10" s="321" t="s">
        <v>106</v>
      </c>
      <c r="C10" s="75"/>
      <c r="D10" s="102" t="s">
        <v>9</v>
      </c>
      <c r="E10" s="104" t="s">
        <v>72</v>
      </c>
      <c r="F10" s="63" t="s">
        <v>72</v>
      </c>
      <c r="G10" s="63" t="s">
        <v>72</v>
      </c>
      <c r="H10" s="70" t="s">
        <v>72</v>
      </c>
      <c r="I10" s="322">
        <f>I11+I12</f>
        <v>0</v>
      </c>
    </row>
    <row r="11" spans="1:9" ht="17.25" customHeight="1" x14ac:dyDescent="0.2">
      <c r="A11" s="72"/>
      <c r="B11" s="323"/>
      <c r="C11" s="324" t="s">
        <v>118</v>
      </c>
      <c r="D11" s="91" t="s">
        <v>129</v>
      </c>
      <c r="E11" s="325"/>
      <c r="F11" s="326"/>
      <c r="G11" s="326"/>
      <c r="H11" s="327"/>
      <c r="I11" s="271">
        <f>ROUND(($E$5*E11)+($F$5*F11)+($G$5*G11)+($H$5*H11),2)</f>
        <v>0</v>
      </c>
    </row>
    <row r="12" spans="1:9" ht="17.25" customHeight="1" x14ac:dyDescent="0.2">
      <c r="A12" s="72"/>
      <c r="B12" s="328"/>
      <c r="C12" s="321" t="s">
        <v>119</v>
      </c>
      <c r="D12" s="273" t="s">
        <v>130</v>
      </c>
      <c r="E12" s="329"/>
      <c r="F12" s="330"/>
      <c r="G12" s="330"/>
      <c r="H12" s="331"/>
      <c r="I12" s="332">
        <f t="shared" ref="I12:I13" si="0">ROUND(($E$5*E12)+($F$5*F12)+($G$5*G12)+($H$5*H12),2)</f>
        <v>0</v>
      </c>
    </row>
    <row r="13" spans="1:9" ht="17.25" customHeight="1" x14ac:dyDescent="0.2">
      <c r="A13" s="333" t="s">
        <v>103</v>
      </c>
      <c r="B13" s="334"/>
      <c r="C13" s="335"/>
      <c r="D13" s="336" t="s">
        <v>238</v>
      </c>
      <c r="E13" s="337"/>
      <c r="F13" s="338"/>
      <c r="G13" s="338"/>
      <c r="H13" s="339"/>
      <c r="I13" s="340">
        <f t="shared" si="0"/>
        <v>0</v>
      </c>
    </row>
    <row r="14" spans="1:9" ht="17.25" customHeight="1" x14ac:dyDescent="0.2">
      <c r="A14" s="71" t="s">
        <v>104</v>
      </c>
      <c r="B14" s="92"/>
      <c r="C14" s="75"/>
      <c r="D14" s="102" t="s">
        <v>239</v>
      </c>
      <c r="E14" s="133" t="s">
        <v>72</v>
      </c>
      <c r="F14" s="87" t="s">
        <v>72</v>
      </c>
      <c r="G14" s="87" t="s">
        <v>72</v>
      </c>
      <c r="H14" s="103" t="s">
        <v>72</v>
      </c>
      <c r="I14" s="341">
        <f>SUM(I15:I20)</f>
        <v>0</v>
      </c>
    </row>
    <row r="15" spans="1:9" ht="17.25" customHeight="1" x14ac:dyDescent="0.2">
      <c r="A15" s="72"/>
      <c r="B15" s="342" t="s">
        <v>105</v>
      </c>
      <c r="C15" s="73"/>
      <c r="D15" s="73" t="s">
        <v>240</v>
      </c>
      <c r="E15" s="325"/>
      <c r="F15" s="326"/>
      <c r="G15" s="326"/>
      <c r="H15" s="327"/>
      <c r="I15" s="271">
        <f t="shared" ref="I15:I20" si="1">ROUND(($E$5*E15)+($F$5*F15)+($G$5*G15)+($H$5*H15),2)</f>
        <v>0</v>
      </c>
    </row>
    <row r="16" spans="1:9" ht="17.25" customHeight="1" x14ac:dyDescent="0.2">
      <c r="A16" s="72"/>
      <c r="B16" s="315" t="s">
        <v>106</v>
      </c>
      <c r="C16" s="73"/>
      <c r="D16" s="73" t="s">
        <v>280</v>
      </c>
      <c r="E16" s="325"/>
      <c r="F16" s="326"/>
      <c r="G16" s="326"/>
      <c r="H16" s="327"/>
      <c r="I16" s="271">
        <f t="shared" si="1"/>
        <v>0</v>
      </c>
    </row>
    <row r="17" spans="1:10" ht="17.25" customHeight="1" x14ac:dyDescent="0.2">
      <c r="A17" s="72"/>
      <c r="B17" s="315" t="s">
        <v>107</v>
      </c>
      <c r="C17" s="343"/>
      <c r="D17" s="131" t="s">
        <v>115</v>
      </c>
      <c r="E17" s="344"/>
      <c r="F17" s="345"/>
      <c r="G17" s="345"/>
      <c r="H17" s="346"/>
      <c r="I17" s="271">
        <f t="shared" si="1"/>
        <v>0</v>
      </c>
    </row>
    <row r="18" spans="1:10" ht="28.5" customHeight="1" x14ac:dyDescent="0.2">
      <c r="A18" s="72"/>
      <c r="B18" s="315" t="s">
        <v>100</v>
      </c>
      <c r="C18" s="343"/>
      <c r="D18" s="131" t="s">
        <v>281</v>
      </c>
      <c r="E18" s="344"/>
      <c r="F18" s="345"/>
      <c r="G18" s="345"/>
      <c r="H18" s="346"/>
      <c r="I18" s="271">
        <f t="shared" ref="I18" si="2">ROUND(($E$5*E18)+($F$5*F18)+($G$5*G18)+($H$5*H18),2)</f>
        <v>0</v>
      </c>
    </row>
    <row r="19" spans="1:10" ht="17.25" customHeight="1" x14ac:dyDescent="0.2">
      <c r="A19" s="72"/>
      <c r="B19" s="315" t="s">
        <v>112</v>
      </c>
      <c r="C19" s="343"/>
      <c r="D19" s="131" t="s">
        <v>241</v>
      </c>
      <c r="E19" s="347"/>
      <c r="F19" s="348"/>
      <c r="G19" s="348"/>
      <c r="H19" s="349"/>
      <c r="I19" s="271">
        <f t="shared" si="1"/>
        <v>0</v>
      </c>
    </row>
    <row r="20" spans="1:10" ht="17.25" customHeight="1" x14ac:dyDescent="0.2">
      <c r="A20" s="72"/>
      <c r="B20" s="350" t="s">
        <v>116</v>
      </c>
      <c r="C20" s="343"/>
      <c r="D20" s="131" t="s">
        <v>117</v>
      </c>
      <c r="E20" s="344"/>
      <c r="F20" s="345"/>
      <c r="G20" s="345"/>
      <c r="H20" s="346"/>
      <c r="I20" s="271">
        <f t="shared" si="1"/>
        <v>0</v>
      </c>
    </row>
    <row r="21" spans="1:10" ht="17.25" customHeight="1" x14ac:dyDescent="0.2">
      <c r="A21" s="351" t="s">
        <v>108</v>
      </c>
      <c r="B21" s="312"/>
      <c r="C21" s="313"/>
      <c r="D21" s="312" t="s">
        <v>77</v>
      </c>
      <c r="E21" s="133" t="s">
        <v>72</v>
      </c>
      <c r="F21" s="87" t="s">
        <v>72</v>
      </c>
      <c r="G21" s="87" t="s">
        <v>72</v>
      </c>
      <c r="H21" s="103" t="s">
        <v>72</v>
      </c>
      <c r="I21" s="352">
        <f>I22+I23+I24+I38+I42+I49</f>
        <v>0</v>
      </c>
    </row>
    <row r="22" spans="1:10" ht="17.25" customHeight="1" x14ac:dyDescent="0.2">
      <c r="A22" s="72"/>
      <c r="B22" s="315" t="s">
        <v>105</v>
      </c>
      <c r="C22" s="73"/>
      <c r="D22" s="73" t="s">
        <v>242</v>
      </c>
      <c r="E22" s="104" t="s">
        <v>72</v>
      </c>
      <c r="F22" s="63" t="s">
        <v>72</v>
      </c>
      <c r="G22" s="63" t="s">
        <v>72</v>
      </c>
      <c r="H22" s="70" t="s">
        <v>72</v>
      </c>
      <c r="I22" s="353">
        <f>'2-Geod'!H7</f>
        <v>0</v>
      </c>
      <c r="J22" s="354"/>
    </row>
    <row r="23" spans="1:10" ht="17.25" customHeight="1" x14ac:dyDescent="0.2">
      <c r="A23" s="72"/>
      <c r="B23" s="342" t="s">
        <v>106</v>
      </c>
      <c r="C23" s="75"/>
      <c r="D23" s="75" t="s">
        <v>79</v>
      </c>
      <c r="E23" s="325"/>
      <c r="F23" s="326"/>
      <c r="G23" s="326"/>
      <c r="H23" s="327"/>
      <c r="I23" s="271">
        <f t="shared" ref="I23:I37" si="3">ROUND(($E$5*E23)+($F$5*F23)+($G$5*G23)+($H$5*H23),2)</f>
        <v>0</v>
      </c>
    </row>
    <row r="24" spans="1:10" ht="17.25" customHeight="1" x14ac:dyDescent="0.2">
      <c r="A24" s="72"/>
      <c r="B24" s="321" t="s">
        <v>107</v>
      </c>
      <c r="C24" s="75"/>
      <c r="D24" s="75" t="s">
        <v>80</v>
      </c>
      <c r="E24" s="104" t="s">
        <v>72</v>
      </c>
      <c r="F24" s="63" t="s">
        <v>72</v>
      </c>
      <c r="G24" s="63" t="s">
        <v>72</v>
      </c>
      <c r="H24" s="70" t="s">
        <v>72</v>
      </c>
      <c r="I24" s="353">
        <f>SUM(I25:I37)</f>
        <v>0</v>
      </c>
    </row>
    <row r="25" spans="1:10" ht="17.25" customHeight="1" x14ac:dyDescent="0.2">
      <c r="A25" s="72"/>
      <c r="B25" s="328"/>
      <c r="C25" s="355" t="s">
        <v>122</v>
      </c>
      <c r="D25" s="131" t="s">
        <v>81</v>
      </c>
      <c r="E25" s="325"/>
      <c r="F25" s="326"/>
      <c r="G25" s="326"/>
      <c r="H25" s="327"/>
      <c r="I25" s="271">
        <f t="shared" si="3"/>
        <v>0</v>
      </c>
    </row>
    <row r="26" spans="1:10" ht="17.25" customHeight="1" x14ac:dyDescent="0.2">
      <c r="A26" s="72"/>
      <c r="B26" s="328"/>
      <c r="C26" s="356" t="s">
        <v>123</v>
      </c>
      <c r="D26" s="131" t="s">
        <v>185</v>
      </c>
      <c r="E26" s="325"/>
      <c r="F26" s="326"/>
      <c r="G26" s="326"/>
      <c r="H26" s="327"/>
      <c r="I26" s="271">
        <f t="shared" si="3"/>
        <v>0</v>
      </c>
    </row>
    <row r="27" spans="1:10" ht="17.25" customHeight="1" x14ac:dyDescent="0.2">
      <c r="A27" s="72"/>
      <c r="B27" s="328"/>
      <c r="C27" s="355" t="s">
        <v>124</v>
      </c>
      <c r="D27" s="131" t="s">
        <v>184</v>
      </c>
      <c r="E27" s="325"/>
      <c r="F27" s="326"/>
      <c r="G27" s="326"/>
      <c r="H27" s="327"/>
      <c r="I27" s="271">
        <f t="shared" si="3"/>
        <v>0</v>
      </c>
    </row>
    <row r="28" spans="1:10" ht="17.25" customHeight="1" x14ac:dyDescent="0.2">
      <c r="A28" s="72"/>
      <c r="B28" s="328"/>
      <c r="C28" s="355" t="s">
        <v>243</v>
      </c>
      <c r="D28" s="131" t="s">
        <v>82</v>
      </c>
      <c r="E28" s="325"/>
      <c r="F28" s="326"/>
      <c r="G28" s="326"/>
      <c r="H28" s="327"/>
      <c r="I28" s="271">
        <f t="shared" si="3"/>
        <v>0</v>
      </c>
    </row>
    <row r="29" spans="1:10" ht="17.25" customHeight="1" x14ac:dyDescent="0.2">
      <c r="A29" s="72"/>
      <c r="B29" s="328"/>
      <c r="C29" s="355" t="s">
        <v>244</v>
      </c>
      <c r="D29" s="131" t="s">
        <v>120</v>
      </c>
      <c r="E29" s="325"/>
      <c r="F29" s="326"/>
      <c r="G29" s="326"/>
      <c r="H29" s="327"/>
      <c r="I29" s="271">
        <f t="shared" si="3"/>
        <v>0</v>
      </c>
    </row>
    <row r="30" spans="1:10" ht="17.25" customHeight="1" x14ac:dyDescent="0.2">
      <c r="A30" s="72"/>
      <c r="B30" s="328"/>
      <c r="C30" s="355" t="s">
        <v>245</v>
      </c>
      <c r="D30" s="131" t="s">
        <v>283</v>
      </c>
      <c r="E30" s="325"/>
      <c r="F30" s="326"/>
      <c r="G30" s="326"/>
      <c r="H30" s="327"/>
      <c r="I30" s="271">
        <f t="shared" si="3"/>
        <v>0</v>
      </c>
    </row>
    <row r="31" spans="1:10" ht="17.25" customHeight="1" x14ac:dyDescent="0.2">
      <c r="A31" s="72"/>
      <c r="B31" s="328"/>
      <c r="C31" s="355" t="s">
        <v>246</v>
      </c>
      <c r="D31" s="131" t="s">
        <v>121</v>
      </c>
      <c r="E31" s="325"/>
      <c r="F31" s="326"/>
      <c r="G31" s="326"/>
      <c r="H31" s="327"/>
      <c r="I31" s="271">
        <f t="shared" si="3"/>
        <v>0</v>
      </c>
    </row>
    <row r="32" spans="1:10" ht="17.25" customHeight="1" x14ac:dyDescent="0.2">
      <c r="A32" s="72"/>
      <c r="B32" s="328"/>
      <c r="C32" s="355" t="s">
        <v>247</v>
      </c>
      <c r="D32" s="131" t="s">
        <v>83</v>
      </c>
      <c r="E32" s="325"/>
      <c r="F32" s="326"/>
      <c r="G32" s="326"/>
      <c r="H32" s="327"/>
      <c r="I32" s="271">
        <f t="shared" si="3"/>
        <v>0</v>
      </c>
    </row>
    <row r="33" spans="1:10" ht="17.25" customHeight="1" x14ac:dyDescent="0.2">
      <c r="A33" s="72"/>
      <c r="B33" s="328"/>
      <c r="C33" s="355" t="s">
        <v>248</v>
      </c>
      <c r="D33" s="131" t="s">
        <v>84</v>
      </c>
      <c r="E33" s="325"/>
      <c r="F33" s="326"/>
      <c r="G33" s="326"/>
      <c r="H33" s="327"/>
      <c r="I33" s="271">
        <f t="shared" si="3"/>
        <v>0</v>
      </c>
    </row>
    <row r="34" spans="1:10" ht="17.25" customHeight="1" x14ac:dyDescent="0.2">
      <c r="A34" s="72"/>
      <c r="B34" s="328"/>
      <c r="C34" s="355" t="s">
        <v>249</v>
      </c>
      <c r="D34" s="131" t="s">
        <v>85</v>
      </c>
      <c r="E34" s="325"/>
      <c r="F34" s="326"/>
      <c r="G34" s="326"/>
      <c r="H34" s="327"/>
      <c r="I34" s="271">
        <f t="shared" si="3"/>
        <v>0</v>
      </c>
    </row>
    <row r="35" spans="1:10" ht="17.25" customHeight="1" x14ac:dyDescent="0.2">
      <c r="A35" s="72"/>
      <c r="B35" s="328"/>
      <c r="C35" s="355" t="s">
        <v>282</v>
      </c>
      <c r="D35" s="131" t="s">
        <v>289</v>
      </c>
      <c r="E35" s="325"/>
      <c r="F35" s="326"/>
      <c r="G35" s="326"/>
      <c r="H35" s="327"/>
      <c r="I35" s="271">
        <f t="shared" si="3"/>
        <v>0</v>
      </c>
    </row>
    <row r="36" spans="1:10" ht="17.25" customHeight="1" x14ac:dyDescent="0.2">
      <c r="A36" s="72"/>
      <c r="B36" s="410"/>
      <c r="C36" s="355" t="s">
        <v>284</v>
      </c>
      <c r="D36" s="131" t="s">
        <v>286</v>
      </c>
      <c r="E36" s="325"/>
      <c r="F36" s="326"/>
      <c r="G36" s="326"/>
      <c r="H36" s="327"/>
      <c r="I36" s="271">
        <f t="shared" si="3"/>
        <v>0</v>
      </c>
    </row>
    <row r="37" spans="1:10" ht="17.25" customHeight="1" x14ac:dyDescent="0.2">
      <c r="A37" s="72"/>
      <c r="B37" s="410"/>
      <c r="C37" s="355" t="s">
        <v>285</v>
      </c>
      <c r="D37" s="131" t="s">
        <v>11</v>
      </c>
      <c r="E37" s="325"/>
      <c r="F37" s="326"/>
      <c r="G37" s="326"/>
      <c r="H37" s="327"/>
      <c r="I37" s="271">
        <f t="shared" si="3"/>
        <v>0</v>
      </c>
    </row>
    <row r="38" spans="1:10" ht="17.25" customHeight="1" x14ac:dyDescent="0.2">
      <c r="A38" s="72"/>
      <c r="B38" s="357" t="s">
        <v>100</v>
      </c>
      <c r="C38" s="73"/>
      <c r="D38" s="131" t="s">
        <v>86</v>
      </c>
      <c r="E38" s="104" t="s">
        <v>72</v>
      </c>
      <c r="F38" s="63" t="s">
        <v>72</v>
      </c>
      <c r="G38" s="63" t="s">
        <v>72</v>
      </c>
      <c r="H38" s="70" t="s">
        <v>72</v>
      </c>
      <c r="I38" s="353">
        <f>SUM(I39:I41)</f>
        <v>0</v>
      </c>
    </row>
    <row r="39" spans="1:10" s="361" customFormat="1" ht="17.25" customHeight="1" x14ac:dyDescent="0.2">
      <c r="A39" s="77"/>
      <c r="B39" s="358"/>
      <c r="C39" s="359" t="s">
        <v>109</v>
      </c>
      <c r="D39" s="272" t="s">
        <v>87</v>
      </c>
      <c r="E39" s="104" t="s">
        <v>72</v>
      </c>
      <c r="F39" s="63" t="s">
        <v>72</v>
      </c>
      <c r="G39" s="63" t="s">
        <v>72</v>
      </c>
      <c r="H39" s="70" t="s">
        <v>72</v>
      </c>
      <c r="I39" s="353">
        <f>'3-pIGHP '!G91</f>
        <v>0</v>
      </c>
      <c r="J39" s="360"/>
    </row>
    <row r="40" spans="1:10" ht="17.25" customHeight="1" x14ac:dyDescent="0.2">
      <c r="A40" s="72"/>
      <c r="B40" s="328"/>
      <c r="C40" s="355" t="s">
        <v>110</v>
      </c>
      <c r="D40" s="131" t="s">
        <v>88</v>
      </c>
      <c r="E40" s="325"/>
      <c r="F40" s="326"/>
      <c r="G40" s="326"/>
      <c r="H40" s="327"/>
      <c r="I40" s="271">
        <f t="shared" ref="I40:I48" si="4">ROUND(($E$5*E40)+($F$5*F40)+($G$5*G40)+($H$5*H40),2)</f>
        <v>0</v>
      </c>
    </row>
    <row r="41" spans="1:10" ht="17.25" customHeight="1" x14ac:dyDescent="0.2">
      <c r="A41" s="72"/>
      <c r="B41" s="328"/>
      <c r="C41" s="355" t="s">
        <v>111</v>
      </c>
      <c r="D41" s="131" t="s">
        <v>13</v>
      </c>
      <c r="E41" s="325"/>
      <c r="F41" s="326"/>
      <c r="G41" s="326"/>
      <c r="H41" s="327"/>
      <c r="I41" s="271">
        <f t="shared" si="4"/>
        <v>0</v>
      </c>
    </row>
    <row r="42" spans="1:10" ht="17.25" customHeight="1" x14ac:dyDescent="0.2">
      <c r="A42" s="72"/>
      <c r="B42" s="357" t="s">
        <v>112</v>
      </c>
      <c r="C42" s="73"/>
      <c r="D42" s="131" t="s">
        <v>89</v>
      </c>
      <c r="E42" s="104" t="s">
        <v>72</v>
      </c>
      <c r="F42" s="63" t="s">
        <v>72</v>
      </c>
      <c r="G42" s="63" t="s">
        <v>72</v>
      </c>
      <c r="H42" s="70" t="s">
        <v>72</v>
      </c>
      <c r="I42" s="353">
        <f>SUM(I43:I48)</f>
        <v>0</v>
      </c>
    </row>
    <row r="43" spans="1:10" ht="17.25" customHeight="1" x14ac:dyDescent="0.2">
      <c r="A43" s="72"/>
      <c r="B43" s="328"/>
      <c r="C43" s="74" t="s">
        <v>250</v>
      </c>
      <c r="D43" s="131" t="s">
        <v>12</v>
      </c>
      <c r="E43" s="325"/>
      <c r="F43" s="326"/>
      <c r="G43" s="326"/>
      <c r="H43" s="327"/>
      <c r="I43" s="271">
        <f t="shared" si="4"/>
        <v>0</v>
      </c>
    </row>
    <row r="44" spans="1:10" ht="17.25" customHeight="1" x14ac:dyDescent="0.2">
      <c r="A44" s="72"/>
      <c r="B44" s="328"/>
      <c r="C44" s="74" t="s">
        <v>251</v>
      </c>
      <c r="D44" s="131" t="s">
        <v>90</v>
      </c>
      <c r="E44" s="325"/>
      <c r="F44" s="326"/>
      <c r="G44" s="326"/>
      <c r="H44" s="327"/>
      <c r="I44" s="271">
        <f t="shared" si="4"/>
        <v>0</v>
      </c>
    </row>
    <row r="45" spans="1:10" ht="17.25" customHeight="1" x14ac:dyDescent="0.2">
      <c r="A45" s="72"/>
      <c r="B45" s="328"/>
      <c r="C45" s="74" t="s">
        <v>252</v>
      </c>
      <c r="D45" s="131" t="s">
        <v>21</v>
      </c>
      <c r="E45" s="325"/>
      <c r="F45" s="326"/>
      <c r="G45" s="326"/>
      <c r="H45" s="327"/>
      <c r="I45" s="271">
        <f t="shared" si="4"/>
        <v>0</v>
      </c>
    </row>
    <row r="46" spans="1:10" ht="17.25" customHeight="1" x14ac:dyDescent="0.2">
      <c r="A46" s="72"/>
      <c r="B46" s="328"/>
      <c r="C46" s="74" t="s">
        <v>253</v>
      </c>
      <c r="D46" s="131" t="s">
        <v>91</v>
      </c>
      <c r="E46" s="325"/>
      <c r="F46" s="326"/>
      <c r="G46" s="326"/>
      <c r="H46" s="327"/>
      <c r="I46" s="271">
        <f t="shared" si="4"/>
        <v>0</v>
      </c>
    </row>
    <row r="47" spans="1:10" ht="17.25" customHeight="1" x14ac:dyDescent="0.2">
      <c r="A47" s="72"/>
      <c r="B47" s="328"/>
      <c r="C47" s="74" t="s">
        <v>254</v>
      </c>
      <c r="D47" s="131" t="s">
        <v>255</v>
      </c>
      <c r="E47" s="325"/>
      <c r="F47" s="326"/>
      <c r="G47" s="326"/>
      <c r="H47" s="327"/>
      <c r="I47" s="271">
        <f t="shared" si="4"/>
        <v>0</v>
      </c>
    </row>
    <row r="48" spans="1:10" ht="17.25" customHeight="1" x14ac:dyDescent="0.2">
      <c r="A48" s="72"/>
      <c r="B48" s="328"/>
      <c r="C48" s="76" t="s">
        <v>256</v>
      </c>
      <c r="D48" s="273" t="s">
        <v>92</v>
      </c>
      <c r="E48" s="325"/>
      <c r="F48" s="326"/>
      <c r="G48" s="326"/>
      <c r="H48" s="327"/>
      <c r="I48" s="332">
        <f t="shared" si="4"/>
        <v>0</v>
      </c>
    </row>
    <row r="49" spans="1:10" ht="17.25" customHeight="1" x14ac:dyDescent="0.2">
      <c r="A49" s="362"/>
      <c r="B49" s="357" t="s">
        <v>116</v>
      </c>
      <c r="C49" s="73"/>
      <c r="D49" s="131" t="s">
        <v>93</v>
      </c>
      <c r="E49" s="104" t="s">
        <v>72</v>
      </c>
      <c r="F49" s="63" t="s">
        <v>72</v>
      </c>
      <c r="G49" s="63" t="s">
        <v>72</v>
      </c>
      <c r="H49" s="70" t="s">
        <v>72</v>
      </c>
      <c r="I49" s="363">
        <f>SUM(I50:I55)</f>
        <v>0</v>
      </c>
    </row>
    <row r="50" spans="1:10" ht="17.25" customHeight="1" x14ac:dyDescent="0.2">
      <c r="A50" s="72"/>
      <c r="B50" s="364"/>
      <c r="C50" s="365" t="s">
        <v>257</v>
      </c>
      <c r="D50" s="131" t="s">
        <v>125</v>
      </c>
      <c r="E50" s="104" t="s">
        <v>72</v>
      </c>
      <c r="F50" s="63" t="s">
        <v>72</v>
      </c>
      <c r="G50" s="63" t="s">
        <v>72</v>
      </c>
      <c r="H50" s="70" t="s">
        <v>72</v>
      </c>
      <c r="I50" s="353">
        <f>'2-Geod'!H11</f>
        <v>0</v>
      </c>
      <c r="J50" s="354"/>
    </row>
    <row r="51" spans="1:10" ht="17.25" customHeight="1" x14ac:dyDescent="0.2">
      <c r="A51" s="72"/>
      <c r="B51" s="366"/>
      <c r="C51" s="365" t="s">
        <v>258</v>
      </c>
      <c r="D51" s="131" t="s">
        <v>94</v>
      </c>
      <c r="E51" s="325"/>
      <c r="F51" s="326"/>
      <c r="G51" s="326"/>
      <c r="H51" s="327"/>
      <c r="I51" s="271">
        <f t="shared" ref="I51:I55" si="5">ROUND(($E$5*E51)+($F$5*F51)+($G$5*G51)+($H$5*H51),2)</f>
        <v>0</v>
      </c>
    </row>
    <row r="52" spans="1:10" ht="17.25" customHeight="1" x14ac:dyDescent="0.2">
      <c r="A52" s="72"/>
      <c r="B52" s="366"/>
      <c r="C52" s="365" t="s">
        <v>259</v>
      </c>
      <c r="D52" s="131" t="s">
        <v>126</v>
      </c>
      <c r="E52" s="325"/>
      <c r="F52" s="326"/>
      <c r="G52" s="326"/>
      <c r="H52" s="327"/>
      <c r="I52" s="271">
        <f t="shared" si="5"/>
        <v>0</v>
      </c>
    </row>
    <row r="53" spans="1:10" ht="17.25" customHeight="1" x14ac:dyDescent="0.2">
      <c r="A53" s="72"/>
      <c r="B53" s="366"/>
      <c r="C53" s="365" t="s">
        <v>260</v>
      </c>
      <c r="D53" s="131" t="s">
        <v>95</v>
      </c>
      <c r="E53" s="325"/>
      <c r="F53" s="326"/>
      <c r="G53" s="326"/>
      <c r="H53" s="327"/>
      <c r="I53" s="271">
        <f t="shared" si="5"/>
        <v>0</v>
      </c>
    </row>
    <row r="54" spans="1:10" ht="17.25" customHeight="1" x14ac:dyDescent="0.2">
      <c r="A54" s="72"/>
      <c r="B54" s="366"/>
      <c r="C54" s="324" t="s">
        <v>261</v>
      </c>
      <c r="D54" s="273" t="s">
        <v>262</v>
      </c>
      <c r="E54" s="325"/>
      <c r="F54" s="326"/>
      <c r="G54" s="326"/>
      <c r="H54" s="327"/>
      <c r="I54" s="271">
        <f t="shared" si="5"/>
        <v>0</v>
      </c>
    </row>
    <row r="55" spans="1:10" ht="17.25" customHeight="1" thickBot="1" x14ac:dyDescent="0.25">
      <c r="A55" s="72"/>
      <c r="B55" s="367"/>
      <c r="C55" s="368" t="s">
        <v>263</v>
      </c>
      <c r="D55" s="274" t="s">
        <v>264</v>
      </c>
      <c r="E55" s="369"/>
      <c r="F55" s="370"/>
      <c r="G55" s="370"/>
      <c r="H55" s="371"/>
      <c r="I55" s="271">
        <f t="shared" si="5"/>
        <v>0</v>
      </c>
    </row>
    <row r="56" spans="1:10" s="288" customFormat="1" ht="17.25" customHeight="1" x14ac:dyDescent="0.2">
      <c r="A56" s="78"/>
      <c r="B56" s="79"/>
      <c r="C56" s="80"/>
      <c r="D56" s="93" t="s">
        <v>2</v>
      </c>
      <c r="E56" s="36"/>
      <c r="F56" s="36"/>
      <c r="G56" s="36"/>
      <c r="H56" s="36"/>
      <c r="I56" s="37">
        <f>I7+I8+I13+I14+I21</f>
        <v>0</v>
      </c>
    </row>
    <row r="57" spans="1:10" s="288" customFormat="1" ht="17.25" customHeight="1" x14ac:dyDescent="0.2">
      <c r="A57" s="81"/>
      <c r="B57" s="82"/>
      <c r="C57" s="83"/>
      <c r="D57" s="94" t="s">
        <v>196</v>
      </c>
      <c r="E57" s="38"/>
      <c r="F57" s="7"/>
      <c r="G57" s="7"/>
      <c r="H57" s="7"/>
      <c r="I57" s="39">
        <f>I56*0.23</f>
        <v>0</v>
      </c>
    </row>
    <row r="58" spans="1:10" s="288" customFormat="1" ht="17.25" customHeight="1" thickBot="1" x14ac:dyDescent="0.25">
      <c r="A58" s="84"/>
      <c r="B58" s="85"/>
      <c r="C58" s="86"/>
      <c r="D58" s="95" t="s">
        <v>3</v>
      </c>
      <c r="E58" s="40"/>
      <c r="F58" s="40"/>
      <c r="G58" s="40"/>
      <c r="H58" s="40"/>
      <c r="I58" s="41">
        <f>I56+I57</f>
        <v>0</v>
      </c>
    </row>
    <row r="60" spans="1:10" x14ac:dyDescent="0.2">
      <c r="A60" s="149" t="s">
        <v>15</v>
      </c>
    </row>
    <row r="61" spans="1:10" x14ac:dyDescent="0.2">
      <c r="A61" s="149" t="s">
        <v>16</v>
      </c>
    </row>
    <row r="62" spans="1:10" x14ac:dyDescent="0.2">
      <c r="A62" s="149" t="s">
        <v>17</v>
      </c>
    </row>
    <row r="66" spans="1:9" ht="14.25" x14ac:dyDescent="0.2">
      <c r="A66" s="495" t="s">
        <v>193</v>
      </c>
      <c r="B66" s="496"/>
      <c r="C66" s="497"/>
      <c r="D66" s="497"/>
      <c r="E66" s="497"/>
      <c r="F66" s="497"/>
      <c r="G66" s="497"/>
      <c r="H66" s="497"/>
      <c r="I66" s="497"/>
    </row>
    <row r="67" spans="1:9" ht="12.75" x14ac:dyDescent="0.2">
      <c r="A67" s="497"/>
      <c r="B67" s="497"/>
      <c r="C67" s="497"/>
      <c r="D67" s="497"/>
      <c r="E67" s="497"/>
      <c r="F67" s="497"/>
      <c r="G67" s="498" t="s">
        <v>232</v>
      </c>
      <c r="H67" s="498"/>
      <c r="I67" s="498"/>
    </row>
    <row r="68" spans="1:9" ht="12.75" x14ac:dyDescent="0.2">
      <c r="A68" s="497"/>
      <c r="B68" s="497"/>
      <c r="C68" s="497"/>
      <c r="D68" s="497"/>
      <c r="E68" s="497"/>
      <c r="F68" s="497"/>
      <c r="G68" s="499" t="s">
        <v>233</v>
      </c>
      <c r="H68" s="499"/>
      <c r="I68" s="499"/>
    </row>
    <row r="69" spans="1:9" x14ac:dyDescent="0.2">
      <c r="A69" s="497"/>
      <c r="B69" s="497"/>
      <c r="C69" s="497"/>
      <c r="D69" s="497"/>
      <c r="E69" s="497"/>
      <c r="F69" s="497"/>
      <c r="G69" s="497"/>
      <c r="H69" s="497"/>
      <c r="I69" s="497"/>
    </row>
  </sheetData>
  <sheetProtection algorithmName="SHA-512" hashValue="LyyQrxU2ZGXMPVQGSYvsJ602AExoHmq8B6gQKXFj1auZGafHmSriPD4ugL6pNfykm9/3VOS8cAwRpwWsCEkk/Q==" saltValue="71OIMYbmLyrEbuxJ2vGPHg==" spinCount="100000" sheet="1" objects="1" scenarios="1"/>
  <mergeCells count="9">
    <mergeCell ref="G67:I67"/>
    <mergeCell ref="G68:I68"/>
    <mergeCell ref="A1:B1"/>
    <mergeCell ref="A2:D2"/>
    <mergeCell ref="E2:H2"/>
    <mergeCell ref="A3:D3"/>
    <mergeCell ref="I4:I6"/>
    <mergeCell ref="A5:D5"/>
    <mergeCell ref="E6:H6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zoomScaleNormal="100" workbookViewId="0">
      <selection activeCell="D1" sqref="D1"/>
    </sheetView>
  </sheetViews>
  <sheetFormatPr defaultRowHeight="12.75" x14ac:dyDescent="0.2"/>
  <cols>
    <col min="1" max="2" width="4.7109375" style="3" customWidth="1"/>
    <col min="3" max="3" width="6.7109375" style="3" customWidth="1"/>
    <col min="4" max="4" width="60.7109375" style="3" customWidth="1"/>
    <col min="5" max="7" width="13.7109375" style="3" customWidth="1"/>
    <col min="8" max="8" width="20" style="3" customWidth="1"/>
    <col min="9" max="246" width="9.140625" style="3"/>
    <col min="247" max="248" width="4.7109375" style="3" customWidth="1"/>
    <col min="249" max="249" width="45.7109375" style="3" customWidth="1"/>
    <col min="250" max="253" width="13.7109375" style="3" customWidth="1"/>
    <col min="254" max="254" width="19.7109375" style="3" customWidth="1"/>
    <col min="255" max="502" width="9.140625" style="3"/>
    <col min="503" max="504" width="4.7109375" style="3" customWidth="1"/>
    <col min="505" max="505" width="45.7109375" style="3" customWidth="1"/>
    <col min="506" max="509" width="13.7109375" style="3" customWidth="1"/>
    <col min="510" max="510" width="19.7109375" style="3" customWidth="1"/>
    <col min="511" max="758" width="9.140625" style="3"/>
    <col min="759" max="760" width="4.7109375" style="3" customWidth="1"/>
    <col min="761" max="761" width="45.7109375" style="3" customWidth="1"/>
    <col min="762" max="765" width="13.7109375" style="3" customWidth="1"/>
    <col min="766" max="766" width="19.7109375" style="3" customWidth="1"/>
    <col min="767" max="1014" width="9.140625" style="3"/>
    <col min="1015" max="1016" width="4.7109375" style="3" customWidth="1"/>
    <col min="1017" max="1017" width="45.7109375" style="3" customWidth="1"/>
    <col min="1018" max="1021" width="13.7109375" style="3" customWidth="1"/>
    <col min="1022" max="1022" width="19.7109375" style="3" customWidth="1"/>
    <col min="1023" max="1270" width="9.140625" style="3"/>
    <col min="1271" max="1272" width="4.7109375" style="3" customWidth="1"/>
    <col min="1273" max="1273" width="45.7109375" style="3" customWidth="1"/>
    <col min="1274" max="1277" width="13.7109375" style="3" customWidth="1"/>
    <col min="1278" max="1278" width="19.7109375" style="3" customWidth="1"/>
    <col min="1279" max="1526" width="9.140625" style="3"/>
    <col min="1527" max="1528" width="4.7109375" style="3" customWidth="1"/>
    <col min="1529" max="1529" width="45.7109375" style="3" customWidth="1"/>
    <col min="1530" max="1533" width="13.7109375" style="3" customWidth="1"/>
    <col min="1534" max="1534" width="19.7109375" style="3" customWidth="1"/>
    <col min="1535" max="1782" width="9.140625" style="3"/>
    <col min="1783" max="1784" width="4.7109375" style="3" customWidth="1"/>
    <col min="1785" max="1785" width="45.7109375" style="3" customWidth="1"/>
    <col min="1786" max="1789" width="13.7109375" style="3" customWidth="1"/>
    <col min="1790" max="1790" width="19.7109375" style="3" customWidth="1"/>
    <col min="1791" max="2038" width="9.140625" style="3"/>
    <col min="2039" max="2040" width="4.7109375" style="3" customWidth="1"/>
    <col min="2041" max="2041" width="45.7109375" style="3" customWidth="1"/>
    <col min="2042" max="2045" width="13.7109375" style="3" customWidth="1"/>
    <col min="2046" max="2046" width="19.7109375" style="3" customWidth="1"/>
    <col min="2047" max="2294" width="9.140625" style="3"/>
    <col min="2295" max="2296" width="4.7109375" style="3" customWidth="1"/>
    <col min="2297" max="2297" width="45.7109375" style="3" customWidth="1"/>
    <col min="2298" max="2301" width="13.7109375" style="3" customWidth="1"/>
    <col min="2302" max="2302" width="19.7109375" style="3" customWidth="1"/>
    <col min="2303" max="2550" width="9.140625" style="3"/>
    <col min="2551" max="2552" width="4.7109375" style="3" customWidth="1"/>
    <col min="2553" max="2553" width="45.7109375" style="3" customWidth="1"/>
    <col min="2554" max="2557" width="13.7109375" style="3" customWidth="1"/>
    <col min="2558" max="2558" width="19.7109375" style="3" customWidth="1"/>
    <col min="2559" max="2806" width="9.140625" style="3"/>
    <col min="2807" max="2808" width="4.7109375" style="3" customWidth="1"/>
    <col min="2809" max="2809" width="45.7109375" style="3" customWidth="1"/>
    <col min="2810" max="2813" width="13.7109375" style="3" customWidth="1"/>
    <col min="2814" max="2814" width="19.7109375" style="3" customWidth="1"/>
    <col min="2815" max="3062" width="9.140625" style="3"/>
    <col min="3063" max="3064" width="4.7109375" style="3" customWidth="1"/>
    <col min="3065" max="3065" width="45.7109375" style="3" customWidth="1"/>
    <col min="3066" max="3069" width="13.7109375" style="3" customWidth="1"/>
    <col min="3070" max="3070" width="19.7109375" style="3" customWidth="1"/>
    <col min="3071" max="3318" width="9.140625" style="3"/>
    <col min="3319" max="3320" width="4.7109375" style="3" customWidth="1"/>
    <col min="3321" max="3321" width="45.7109375" style="3" customWidth="1"/>
    <col min="3322" max="3325" width="13.7109375" style="3" customWidth="1"/>
    <col min="3326" max="3326" width="19.7109375" style="3" customWidth="1"/>
    <col min="3327" max="3574" width="9.140625" style="3"/>
    <col min="3575" max="3576" width="4.7109375" style="3" customWidth="1"/>
    <col min="3577" max="3577" width="45.7109375" style="3" customWidth="1"/>
    <col min="3578" max="3581" width="13.7109375" style="3" customWidth="1"/>
    <col min="3582" max="3582" width="19.7109375" style="3" customWidth="1"/>
    <col min="3583" max="3830" width="9.140625" style="3"/>
    <col min="3831" max="3832" width="4.7109375" style="3" customWidth="1"/>
    <col min="3833" max="3833" width="45.7109375" style="3" customWidth="1"/>
    <col min="3834" max="3837" width="13.7109375" style="3" customWidth="1"/>
    <col min="3838" max="3838" width="19.7109375" style="3" customWidth="1"/>
    <col min="3839" max="4086" width="9.140625" style="3"/>
    <col min="4087" max="4088" width="4.7109375" style="3" customWidth="1"/>
    <col min="4089" max="4089" width="45.7109375" style="3" customWidth="1"/>
    <col min="4090" max="4093" width="13.7109375" style="3" customWidth="1"/>
    <col min="4094" max="4094" width="19.7109375" style="3" customWidth="1"/>
    <col min="4095" max="4342" width="9.140625" style="3"/>
    <col min="4343" max="4344" width="4.7109375" style="3" customWidth="1"/>
    <col min="4345" max="4345" width="45.7109375" style="3" customWidth="1"/>
    <col min="4346" max="4349" width="13.7109375" style="3" customWidth="1"/>
    <col min="4350" max="4350" width="19.7109375" style="3" customWidth="1"/>
    <col min="4351" max="4598" width="9.140625" style="3"/>
    <col min="4599" max="4600" width="4.7109375" style="3" customWidth="1"/>
    <col min="4601" max="4601" width="45.7109375" style="3" customWidth="1"/>
    <col min="4602" max="4605" width="13.7109375" style="3" customWidth="1"/>
    <col min="4606" max="4606" width="19.7109375" style="3" customWidth="1"/>
    <col min="4607" max="4854" width="9.140625" style="3"/>
    <col min="4855" max="4856" width="4.7109375" style="3" customWidth="1"/>
    <col min="4857" max="4857" width="45.7109375" style="3" customWidth="1"/>
    <col min="4858" max="4861" width="13.7109375" style="3" customWidth="1"/>
    <col min="4862" max="4862" width="19.7109375" style="3" customWidth="1"/>
    <col min="4863" max="5110" width="9.140625" style="3"/>
    <col min="5111" max="5112" width="4.7109375" style="3" customWidth="1"/>
    <col min="5113" max="5113" width="45.7109375" style="3" customWidth="1"/>
    <col min="5114" max="5117" width="13.7109375" style="3" customWidth="1"/>
    <col min="5118" max="5118" width="19.7109375" style="3" customWidth="1"/>
    <col min="5119" max="5366" width="9.140625" style="3"/>
    <col min="5367" max="5368" width="4.7109375" style="3" customWidth="1"/>
    <col min="5369" max="5369" width="45.7109375" style="3" customWidth="1"/>
    <col min="5370" max="5373" width="13.7109375" style="3" customWidth="1"/>
    <col min="5374" max="5374" width="19.7109375" style="3" customWidth="1"/>
    <col min="5375" max="5622" width="9.140625" style="3"/>
    <col min="5623" max="5624" width="4.7109375" style="3" customWidth="1"/>
    <col min="5625" max="5625" width="45.7109375" style="3" customWidth="1"/>
    <col min="5626" max="5629" width="13.7109375" style="3" customWidth="1"/>
    <col min="5630" max="5630" width="19.7109375" style="3" customWidth="1"/>
    <col min="5631" max="5878" width="9.140625" style="3"/>
    <col min="5879" max="5880" width="4.7109375" style="3" customWidth="1"/>
    <col min="5881" max="5881" width="45.7109375" style="3" customWidth="1"/>
    <col min="5882" max="5885" width="13.7109375" style="3" customWidth="1"/>
    <col min="5886" max="5886" width="19.7109375" style="3" customWidth="1"/>
    <col min="5887" max="6134" width="9.140625" style="3"/>
    <col min="6135" max="6136" width="4.7109375" style="3" customWidth="1"/>
    <col min="6137" max="6137" width="45.7109375" style="3" customWidth="1"/>
    <col min="6138" max="6141" width="13.7109375" style="3" customWidth="1"/>
    <col min="6142" max="6142" width="19.7109375" style="3" customWidth="1"/>
    <col min="6143" max="6390" width="9.140625" style="3"/>
    <col min="6391" max="6392" width="4.7109375" style="3" customWidth="1"/>
    <col min="6393" max="6393" width="45.7109375" style="3" customWidth="1"/>
    <col min="6394" max="6397" width="13.7109375" style="3" customWidth="1"/>
    <col min="6398" max="6398" width="19.7109375" style="3" customWidth="1"/>
    <col min="6399" max="6646" width="9.140625" style="3"/>
    <col min="6647" max="6648" width="4.7109375" style="3" customWidth="1"/>
    <col min="6649" max="6649" width="45.7109375" style="3" customWidth="1"/>
    <col min="6650" max="6653" width="13.7109375" style="3" customWidth="1"/>
    <col min="6654" max="6654" width="19.7109375" style="3" customWidth="1"/>
    <col min="6655" max="6902" width="9.140625" style="3"/>
    <col min="6903" max="6904" width="4.7109375" style="3" customWidth="1"/>
    <col min="6905" max="6905" width="45.7109375" style="3" customWidth="1"/>
    <col min="6906" max="6909" width="13.7109375" style="3" customWidth="1"/>
    <col min="6910" max="6910" width="19.7109375" style="3" customWidth="1"/>
    <col min="6911" max="7158" width="9.140625" style="3"/>
    <col min="7159" max="7160" width="4.7109375" style="3" customWidth="1"/>
    <col min="7161" max="7161" width="45.7109375" style="3" customWidth="1"/>
    <col min="7162" max="7165" width="13.7109375" style="3" customWidth="1"/>
    <col min="7166" max="7166" width="19.7109375" style="3" customWidth="1"/>
    <col min="7167" max="7414" width="9.140625" style="3"/>
    <col min="7415" max="7416" width="4.7109375" style="3" customWidth="1"/>
    <col min="7417" max="7417" width="45.7109375" style="3" customWidth="1"/>
    <col min="7418" max="7421" width="13.7109375" style="3" customWidth="1"/>
    <col min="7422" max="7422" width="19.7109375" style="3" customWidth="1"/>
    <col min="7423" max="7670" width="9.140625" style="3"/>
    <col min="7671" max="7672" width="4.7109375" style="3" customWidth="1"/>
    <col min="7673" max="7673" width="45.7109375" style="3" customWidth="1"/>
    <col min="7674" max="7677" width="13.7109375" style="3" customWidth="1"/>
    <col min="7678" max="7678" width="19.7109375" style="3" customWidth="1"/>
    <col min="7679" max="7926" width="9.140625" style="3"/>
    <col min="7927" max="7928" width="4.7109375" style="3" customWidth="1"/>
    <col min="7929" max="7929" width="45.7109375" style="3" customWidth="1"/>
    <col min="7930" max="7933" width="13.7109375" style="3" customWidth="1"/>
    <col min="7934" max="7934" width="19.7109375" style="3" customWidth="1"/>
    <col min="7935" max="8182" width="9.140625" style="3"/>
    <col min="8183" max="8184" width="4.7109375" style="3" customWidth="1"/>
    <col min="8185" max="8185" width="45.7109375" style="3" customWidth="1"/>
    <col min="8186" max="8189" width="13.7109375" style="3" customWidth="1"/>
    <col min="8190" max="8190" width="19.7109375" style="3" customWidth="1"/>
    <col min="8191" max="8438" width="9.140625" style="3"/>
    <col min="8439" max="8440" width="4.7109375" style="3" customWidth="1"/>
    <col min="8441" max="8441" width="45.7109375" style="3" customWidth="1"/>
    <col min="8442" max="8445" width="13.7109375" style="3" customWidth="1"/>
    <col min="8446" max="8446" width="19.7109375" style="3" customWidth="1"/>
    <col min="8447" max="8694" width="9.140625" style="3"/>
    <col min="8695" max="8696" width="4.7109375" style="3" customWidth="1"/>
    <col min="8697" max="8697" width="45.7109375" style="3" customWidth="1"/>
    <col min="8698" max="8701" width="13.7109375" style="3" customWidth="1"/>
    <col min="8702" max="8702" width="19.7109375" style="3" customWidth="1"/>
    <col min="8703" max="8950" width="9.140625" style="3"/>
    <col min="8951" max="8952" width="4.7109375" style="3" customWidth="1"/>
    <col min="8953" max="8953" width="45.7109375" style="3" customWidth="1"/>
    <col min="8954" max="8957" width="13.7109375" style="3" customWidth="1"/>
    <col min="8958" max="8958" width="19.7109375" style="3" customWidth="1"/>
    <col min="8959" max="9206" width="9.140625" style="3"/>
    <col min="9207" max="9208" width="4.7109375" style="3" customWidth="1"/>
    <col min="9209" max="9209" width="45.7109375" style="3" customWidth="1"/>
    <col min="9210" max="9213" width="13.7109375" style="3" customWidth="1"/>
    <col min="9214" max="9214" width="19.7109375" style="3" customWidth="1"/>
    <col min="9215" max="9462" width="9.140625" style="3"/>
    <col min="9463" max="9464" width="4.7109375" style="3" customWidth="1"/>
    <col min="9465" max="9465" width="45.7109375" style="3" customWidth="1"/>
    <col min="9466" max="9469" width="13.7109375" style="3" customWidth="1"/>
    <col min="9470" max="9470" width="19.7109375" style="3" customWidth="1"/>
    <col min="9471" max="9718" width="9.140625" style="3"/>
    <col min="9719" max="9720" width="4.7109375" style="3" customWidth="1"/>
    <col min="9721" max="9721" width="45.7109375" style="3" customWidth="1"/>
    <col min="9722" max="9725" width="13.7109375" style="3" customWidth="1"/>
    <col min="9726" max="9726" width="19.7109375" style="3" customWidth="1"/>
    <col min="9727" max="9974" width="9.140625" style="3"/>
    <col min="9975" max="9976" width="4.7109375" style="3" customWidth="1"/>
    <col min="9977" max="9977" width="45.7109375" style="3" customWidth="1"/>
    <col min="9978" max="9981" width="13.7109375" style="3" customWidth="1"/>
    <col min="9982" max="9982" width="19.7109375" style="3" customWidth="1"/>
    <col min="9983" max="10230" width="9.140625" style="3"/>
    <col min="10231" max="10232" width="4.7109375" style="3" customWidth="1"/>
    <col min="10233" max="10233" width="45.7109375" style="3" customWidth="1"/>
    <col min="10234" max="10237" width="13.7109375" style="3" customWidth="1"/>
    <col min="10238" max="10238" width="19.7109375" style="3" customWidth="1"/>
    <col min="10239" max="10486" width="9.140625" style="3"/>
    <col min="10487" max="10488" width="4.7109375" style="3" customWidth="1"/>
    <col min="10489" max="10489" width="45.7109375" style="3" customWidth="1"/>
    <col min="10490" max="10493" width="13.7109375" style="3" customWidth="1"/>
    <col min="10494" max="10494" width="19.7109375" style="3" customWidth="1"/>
    <col min="10495" max="10742" width="9.140625" style="3"/>
    <col min="10743" max="10744" width="4.7109375" style="3" customWidth="1"/>
    <col min="10745" max="10745" width="45.7109375" style="3" customWidth="1"/>
    <col min="10746" max="10749" width="13.7109375" style="3" customWidth="1"/>
    <col min="10750" max="10750" width="19.7109375" style="3" customWidth="1"/>
    <col min="10751" max="10998" width="9.140625" style="3"/>
    <col min="10999" max="11000" width="4.7109375" style="3" customWidth="1"/>
    <col min="11001" max="11001" width="45.7109375" style="3" customWidth="1"/>
    <col min="11002" max="11005" width="13.7109375" style="3" customWidth="1"/>
    <col min="11006" max="11006" width="19.7109375" style="3" customWidth="1"/>
    <col min="11007" max="11254" width="9.140625" style="3"/>
    <col min="11255" max="11256" width="4.7109375" style="3" customWidth="1"/>
    <col min="11257" max="11257" width="45.7109375" style="3" customWidth="1"/>
    <col min="11258" max="11261" width="13.7109375" style="3" customWidth="1"/>
    <col min="11262" max="11262" width="19.7109375" style="3" customWidth="1"/>
    <col min="11263" max="11510" width="9.140625" style="3"/>
    <col min="11511" max="11512" width="4.7109375" style="3" customWidth="1"/>
    <col min="11513" max="11513" width="45.7109375" style="3" customWidth="1"/>
    <col min="11514" max="11517" width="13.7109375" style="3" customWidth="1"/>
    <col min="11518" max="11518" width="19.7109375" style="3" customWidth="1"/>
    <col min="11519" max="11766" width="9.140625" style="3"/>
    <col min="11767" max="11768" width="4.7109375" style="3" customWidth="1"/>
    <col min="11769" max="11769" width="45.7109375" style="3" customWidth="1"/>
    <col min="11770" max="11773" width="13.7109375" style="3" customWidth="1"/>
    <col min="11774" max="11774" width="19.7109375" style="3" customWidth="1"/>
    <col min="11775" max="12022" width="9.140625" style="3"/>
    <col min="12023" max="12024" width="4.7109375" style="3" customWidth="1"/>
    <col min="12025" max="12025" width="45.7109375" style="3" customWidth="1"/>
    <col min="12026" max="12029" width="13.7109375" style="3" customWidth="1"/>
    <col min="12030" max="12030" width="19.7109375" style="3" customWidth="1"/>
    <col min="12031" max="12278" width="9.140625" style="3"/>
    <col min="12279" max="12280" width="4.7109375" style="3" customWidth="1"/>
    <col min="12281" max="12281" width="45.7109375" style="3" customWidth="1"/>
    <col min="12282" max="12285" width="13.7109375" style="3" customWidth="1"/>
    <col min="12286" max="12286" width="19.7109375" style="3" customWidth="1"/>
    <col min="12287" max="12534" width="9.140625" style="3"/>
    <col min="12535" max="12536" width="4.7109375" style="3" customWidth="1"/>
    <col min="12537" max="12537" width="45.7109375" style="3" customWidth="1"/>
    <col min="12538" max="12541" width="13.7109375" style="3" customWidth="1"/>
    <col min="12542" max="12542" width="19.7109375" style="3" customWidth="1"/>
    <col min="12543" max="12790" width="9.140625" style="3"/>
    <col min="12791" max="12792" width="4.7109375" style="3" customWidth="1"/>
    <col min="12793" max="12793" width="45.7109375" style="3" customWidth="1"/>
    <col min="12794" max="12797" width="13.7109375" style="3" customWidth="1"/>
    <col min="12798" max="12798" width="19.7109375" style="3" customWidth="1"/>
    <col min="12799" max="13046" width="9.140625" style="3"/>
    <col min="13047" max="13048" width="4.7109375" style="3" customWidth="1"/>
    <col min="13049" max="13049" width="45.7109375" style="3" customWidth="1"/>
    <col min="13050" max="13053" width="13.7109375" style="3" customWidth="1"/>
    <col min="13054" max="13054" width="19.7109375" style="3" customWidth="1"/>
    <col min="13055" max="13302" width="9.140625" style="3"/>
    <col min="13303" max="13304" width="4.7109375" style="3" customWidth="1"/>
    <col min="13305" max="13305" width="45.7109375" style="3" customWidth="1"/>
    <col min="13306" max="13309" width="13.7109375" style="3" customWidth="1"/>
    <col min="13310" max="13310" width="19.7109375" style="3" customWidth="1"/>
    <col min="13311" max="13558" width="9.140625" style="3"/>
    <col min="13559" max="13560" width="4.7109375" style="3" customWidth="1"/>
    <col min="13561" max="13561" width="45.7109375" style="3" customWidth="1"/>
    <col min="13562" max="13565" width="13.7109375" style="3" customWidth="1"/>
    <col min="13566" max="13566" width="19.7109375" style="3" customWidth="1"/>
    <col min="13567" max="13814" width="9.140625" style="3"/>
    <col min="13815" max="13816" width="4.7109375" style="3" customWidth="1"/>
    <col min="13817" max="13817" width="45.7109375" style="3" customWidth="1"/>
    <col min="13818" max="13821" width="13.7109375" style="3" customWidth="1"/>
    <col min="13822" max="13822" width="19.7109375" style="3" customWidth="1"/>
    <col min="13823" max="14070" width="9.140625" style="3"/>
    <col min="14071" max="14072" width="4.7109375" style="3" customWidth="1"/>
    <col min="14073" max="14073" width="45.7109375" style="3" customWidth="1"/>
    <col min="14074" max="14077" width="13.7109375" style="3" customWidth="1"/>
    <col min="14078" max="14078" width="19.7109375" style="3" customWidth="1"/>
    <col min="14079" max="14326" width="9.140625" style="3"/>
    <col min="14327" max="14328" width="4.7109375" style="3" customWidth="1"/>
    <col min="14329" max="14329" width="45.7109375" style="3" customWidth="1"/>
    <col min="14330" max="14333" width="13.7109375" style="3" customWidth="1"/>
    <col min="14334" max="14334" width="19.7109375" style="3" customWidth="1"/>
    <col min="14335" max="14582" width="9.140625" style="3"/>
    <col min="14583" max="14584" width="4.7109375" style="3" customWidth="1"/>
    <col min="14585" max="14585" width="45.7109375" style="3" customWidth="1"/>
    <col min="14586" max="14589" width="13.7109375" style="3" customWidth="1"/>
    <col min="14590" max="14590" width="19.7109375" style="3" customWidth="1"/>
    <col min="14591" max="14838" width="9.140625" style="3"/>
    <col min="14839" max="14840" width="4.7109375" style="3" customWidth="1"/>
    <col min="14841" max="14841" width="45.7109375" style="3" customWidth="1"/>
    <col min="14842" max="14845" width="13.7109375" style="3" customWidth="1"/>
    <col min="14846" max="14846" width="19.7109375" style="3" customWidth="1"/>
    <col min="14847" max="15094" width="9.140625" style="3"/>
    <col min="15095" max="15096" width="4.7109375" style="3" customWidth="1"/>
    <col min="15097" max="15097" width="45.7109375" style="3" customWidth="1"/>
    <col min="15098" max="15101" width="13.7109375" style="3" customWidth="1"/>
    <col min="15102" max="15102" width="19.7109375" style="3" customWidth="1"/>
    <col min="15103" max="15350" width="9.140625" style="3"/>
    <col min="15351" max="15352" width="4.7109375" style="3" customWidth="1"/>
    <col min="15353" max="15353" width="45.7109375" style="3" customWidth="1"/>
    <col min="15354" max="15357" width="13.7109375" style="3" customWidth="1"/>
    <col min="15358" max="15358" width="19.7109375" style="3" customWidth="1"/>
    <col min="15359" max="15606" width="9.140625" style="3"/>
    <col min="15607" max="15608" width="4.7109375" style="3" customWidth="1"/>
    <col min="15609" max="15609" width="45.7109375" style="3" customWidth="1"/>
    <col min="15610" max="15613" width="13.7109375" style="3" customWidth="1"/>
    <col min="15614" max="15614" width="19.7109375" style="3" customWidth="1"/>
    <col min="15615" max="15862" width="9.140625" style="3"/>
    <col min="15863" max="15864" width="4.7109375" style="3" customWidth="1"/>
    <col min="15865" max="15865" width="45.7109375" style="3" customWidth="1"/>
    <col min="15866" max="15869" width="13.7109375" style="3" customWidth="1"/>
    <col min="15870" max="15870" width="19.7109375" style="3" customWidth="1"/>
    <col min="15871" max="16118" width="9.140625" style="3"/>
    <col min="16119" max="16120" width="4.7109375" style="3" customWidth="1"/>
    <col min="16121" max="16121" width="45.7109375" style="3" customWidth="1"/>
    <col min="16122" max="16125" width="13.7109375" style="3" customWidth="1"/>
    <col min="16126" max="16126" width="19.7109375" style="3" customWidth="1"/>
    <col min="16127" max="16384" width="9.140625" style="3"/>
  </cols>
  <sheetData>
    <row r="1" spans="1:11" s="29" customFormat="1" ht="17.25" customHeight="1" x14ac:dyDescent="0.25">
      <c r="A1" s="430" t="s">
        <v>4</v>
      </c>
      <c r="B1" s="430"/>
      <c r="C1" s="139"/>
      <c r="D1" s="96" t="s">
        <v>265</v>
      </c>
      <c r="E1" s="97"/>
      <c r="F1" s="98"/>
      <c r="G1" s="98"/>
      <c r="H1" s="1" t="s">
        <v>279</v>
      </c>
      <c r="I1" s="3"/>
      <c r="J1" s="3"/>
      <c r="K1" s="3"/>
    </row>
    <row r="2" spans="1:11" ht="17.25" customHeight="1" x14ac:dyDescent="0.2">
      <c r="A2" s="444" t="s">
        <v>131</v>
      </c>
      <c r="B2" s="445"/>
      <c r="C2" s="445"/>
      <c r="D2" s="445"/>
      <c r="E2" s="446" t="s">
        <v>73</v>
      </c>
      <c r="F2" s="447"/>
      <c r="G2" s="447"/>
      <c r="H2" s="141"/>
    </row>
    <row r="3" spans="1:11" s="42" customFormat="1" ht="15.75" customHeight="1" thickBot="1" x14ac:dyDescent="0.25">
      <c r="A3" s="448"/>
      <c r="B3" s="449"/>
      <c r="C3" s="449"/>
      <c r="D3" s="449"/>
      <c r="E3" s="142"/>
      <c r="F3" s="143"/>
      <c r="G3" s="143"/>
      <c r="H3" s="143"/>
      <c r="I3" s="29"/>
      <c r="J3" s="29"/>
      <c r="K3" s="29"/>
    </row>
    <row r="4" spans="1:11" s="42" customFormat="1" ht="17.25" customHeight="1" x14ac:dyDescent="0.2">
      <c r="A4" s="450" t="s">
        <v>6</v>
      </c>
      <c r="B4" s="451"/>
      <c r="C4" s="451"/>
      <c r="D4" s="452"/>
      <c r="E4" s="456" t="s">
        <v>26</v>
      </c>
      <c r="F4" s="61" t="s">
        <v>96</v>
      </c>
      <c r="G4" s="276" t="s">
        <v>98</v>
      </c>
      <c r="H4" s="434" t="s">
        <v>1</v>
      </c>
      <c r="I4" s="3"/>
      <c r="J4" s="3"/>
      <c r="K4" s="3"/>
    </row>
    <row r="5" spans="1:11" s="42" customFormat="1" ht="17.25" customHeight="1" thickBot="1" x14ac:dyDescent="0.25">
      <c r="A5" s="453"/>
      <c r="B5" s="454"/>
      <c r="C5" s="454"/>
      <c r="D5" s="455"/>
      <c r="E5" s="457"/>
      <c r="F5" s="62" t="s">
        <v>97</v>
      </c>
      <c r="G5" s="277" t="s">
        <v>99</v>
      </c>
      <c r="H5" s="443"/>
    </row>
    <row r="6" spans="1:11" s="42" customFormat="1" ht="17.25" customHeight="1" thickBot="1" x14ac:dyDescent="0.25">
      <c r="A6" s="31" t="s">
        <v>266</v>
      </c>
      <c r="B6" s="374"/>
      <c r="C6" s="375"/>
      <c r="D6" s="376" t="s">
        <v>77</v>
      </c>
      <c r="E6" s="377"/>
      <c r="F6" s="378"/>
      <c r="G6" s="379"/>
      <c r="H6" s="380"/>
    </row>
    <row r="7" spans="1:11" s="42" customFormat="1" ht="17.25" customHeight="1" x14ac:dyDescent="0.2">
      <c r="A7" s="35"/>
      <c r="B7" s="381" t="s">
        <v>105</v>
      </c>
      <c r="C7" s="382"/>
      <c r="D7" s="383" t="s">
        <v>267</v>
      </c>
      <c r="E7" s="384" t="s">
        <v>72</v>
      </c>
      <c r="F7" s="385" t="s">
        <v>72</v>
      </c>
      <c r="G7" s="386" t="s">
        <v>72</v>
      </c>
      <c r="H7" s="387">
        <f>SUM(H8:H10)</f>
        <v>0</v>
      </c>
    </row>
    <row r="8" spans="1:11" s="42" customFormat="1" ht="17.25" customHeight="1" x14ac:dyDescent="0.2">
      <c r="A8" s="35"/>
      <c r="B8" s="388"/>
      <c r="C8" s="372">
        <v>45658</v>
      </c>
      <c r="D8" s="49" t="s">
        <v>268</v>
      </c>
      <c r="E8" s="60" t="s">
        <v>132</v>
      </c>
      <c r="F8" s="63">
        <f>190+240</f>
        <v>430</v>
      </c>
      <c r="G8" s="151"/>
      <c r="H8" s="99">
        <f>F8*G8</f>
        <v>0</v>
      </c>
    </row>
    <row r="9" spans="1:11" s="42" customFormat="1" ht="17.25" customHeight="1" x14ac:dyDescent="0.2">
      <c r="A9" s="35"/>
      <c r="B9" s="388"/>
      <c r="C9" s="372">
        <v>45689</v>
      </c>
      <c r="D9" s="49" t="s">
        <v>188</v>
      </c>
      <c r="E9" s="60" t="s">
        <v>27</v>
      </c>
      <c r="F9" s="63">
        <f>130+220</f>
        <v>350</v>
      </c>
      <c r="G9" s="151"/>
      <c r="H9" s="99">
        <f>F9*G9</f>
        <v>0</v>
      </c>
    </row>
    <row r="10" spans="1:11" s="282" customFormat="1" ht="17.25" customHeight="1" thickBot="1" x14ac:dyDescent="0.25">
      <c r="A10" s="35"/>
      <c r="B10" s="389"/>
      <c r="C10" s="403" t="s">
        <v>128</v>
      </c>
      <c r="D10" s="390" t="s">
        <v>269</v>
      </c>
      <c r="E10" s="391" t="s">
        <v>27</v>
      </c>
      <c r="F10" s="392">
        <f>320+640</f>
        <v>960</v>
      </c>
      <c r="G10" s="411"/>
      <c r="H10" s="393">
        <f>ROUND(F10*G10,2)</f>
        <v>0</v>
      </c>
    </row>
    <row r="11" spans="1:11" s="42" customFormat="1" ht="17.25" customHeight="1" x14ac:dyDescent="0.2">
      <c r="A11" s="35"/>
      <c r="B11" s="394">
        <v>45663</v>
      </c>
      <c r="C11" s="382"/>
      <c r="D11" s="395" t="s">
        <v>133</v>
      </c>
      <c r="E11" s="396" t="s">
        <v>72</v>
      </c>
      <c r="F11" s="397" t="s">
        <v>72</v>
      </c>
      <c r="G11" s="398" t="s">
        <v>72</v>
      </c>
      <c r="H11" s="399">
        <f>SUM(H12:H17)</f>
        <v>0</v>
      </c>
    </row>
    <row r="12" spans="1:11" s="42" customFormat="1" ht="17.25" customHeight="1" x14ac:dyDescent="0.2">
      <c r="A12" s="35"/>
      <c r="B12" s="388"/>
      <c r="C12" s="373" t="s">
        <v>270</v>
      </c>
      <c r="D12" s="49" t="s">
        <v>134</v>
      </c>
      <c r="E12" s="60" t="s">
        <v>27</v>
      </c>
      <c r="F12" s="63">
        <f>(195+320)*1.2</f>
        <v>618</v>
      </c>
      <c r="G12" s="151"/>
      <c r="H12" s="99">
        <f t="shared" ref="H12:H17" si="0">F12*G12</f>
        <v>0</v>
      </c>
    </row>
    <row r="13" spans="1:11" s="42" customFormat="1" ht="17.25" customHeight="1" x14ac:dyDescent="0.2">
      <c r="A13" s="35"/>
      <c r="B13" s="388"/>
      <c r="C13" s="373" t="s">
        <v>271</v>
      </c>
      <c r="D13" s="49" t="s">
        <v>189</v>
      </c>
      <c r="E13" s="60" t="s">
        <v>27</v>
      </c>
      <c r="F13" s="63">
        <f>(130+160)*1.2</f>
        <v>348</v>
      </c>
      <c r="G13" s="151"/>
      <c r="H13" s="99">
        <f t="shared" si="0"/>
        <v>0</v>
      </c>
    </row>
    <row r="14" spans="1:11" s="42" customFormat="1" ht="17.25" customHeight="1" x14ac:dyDescent="0.2">
      <c r="A14" s="35"/>
      <c r="B14" s="388"/>
      <c r="C14" s="373" t="s">
        <v>272</v>
      </c>
      <c r="D14" s="49" t="s">
        <v>290</v>
      </c>
      <c r="E14" s="60" t="s">
        <v>27</v>
      </c>
      <c r="F14" s="63">
        <f>(100+160)*1.2</f>
        <v>312</v>
      </c>
      <c r="G14" s="151"/>
      <c r="H14" s="99">
        <f t="shared" si="0"/>
        <v>0</v>
      </c>
    </row>
    <row r="15" spans="1:11" s="42" customFormat="1" ht="17.25" customHeight="1" x14ac:dyDescent="0.2">
      <c r="A15" s="35"/>
      <c r="B15" s="388"/>
      <c r="C15" s="373" t="s">
        <v>273</v>
      </c>
      <c r="D15" s="49" t="s">
        <v>135</v>
      </c>
      <c r="E15" s="60" t="s">
        <v>136</v>
      </c>
      <c r="F15" s="63">
        <f>(466+850)*1.2</f>
        <v>1579</v>
      </c>
      <c r="G15" s="151"/>
      <c r="H15" s="99">
        <f t="shared" si="0"/>
        <v>0</v>
      </c>
    </row>
    <row r="16" spans="1:11" s="42" customFormat="1" ht="17.25" customHeight="1" x14ac:dyDescent="0.2">
      <c r="A16" s="35"/>
      <c r="B16" s="388"/>
      <c r="C16" s="373" t="s">
        <v>274</v>
      </c>
      <c r="D16" s="49" t="s">
        <v>137</v>
      </c>
      <c r="E16" s="60" t="s">
        <v>27</v>
      </c>
      <c r="F16" s="63">
        <f>(320+640)*1.2</f>
        <v>1152</v>
      </c>
      <c r="G16" s="151"/>
      <c r="H16" s="99">
        <f t="shared" si="0"/>
        <v>0</v>
      </c>
    </row>
    <row r="17" spans="1:11" s="42" customFormat="1" ht="17.25" customHeight="1" thickBot="1" x14ac:dyDescent="0.25">
      <c r="A17" s="35"/>
      <c r="B17" s="389"/>
      <c r="C17" s="400" t="s">
        <v>275</v>
      </c>
      <c r="D17" s="390" t="s">
        <v>113</v>
      </c>
      <c r="E17" s="391" t="s">
        <v>114</v>
      </c>
      <c r="F17" s="392">
        <f>(326+600)*1.25</f>
        <v>1158</v>
      </c>
      <c r="G17" s="401"/>
      <c r="H17" s="402">
        <f t="shared" si="0"/>
        <v>0</v>
      </c>
    </row>
    <row r="18" spans="1:11" ht="17.25" customHeight="1" thickBot="1" x14ac:dyDescent="0.25">
      <c r="A18" s="57"/>
      <c r="B18" s="58"/>
      <c r="C18" s="58"/>
      <c r="D18" s="101" t="s">
        <v>2</v>
      </c>
      <c r="E18" s="36"/>
      <c r="F18" s="36"/>
      <c r="G18" s="36"/>
      <c r="H18" s="59">
        <f>H7+H11</f>
        <v>0</v>
      </c>
      <c r="I18" s="42"/>
      <c r="J18" s="42"/>
      <c r="K18" s="42"/>
    </row>
    <row r="19" spans="1:11" s="288" customFormat="1" ht="17.25" customHeight="1" thickBot="1" x14ac:dyDescent="0.25">
      <c r="A19" s="296"/>
      <c r="B19" s="297"/>
      <c r="C19" s="297"/>
      <c r="D19" s="297" t="s">
        <v>221</v>
      </c>
      <c r="E19" s="302"/>
      <c r="F19" s="36"/>
      <c r="G19" s="303"/>
      <c r="H19" s="300">
        <f>0.23*H18</f>
        <v>0</v>
      </c>
      <c r="I19" s="282"/>
    </row>
    <row r="20" spans="1:11" s="288" customFormat="1" ht="17.25" customHeight="1" thickBot="1" x14ac:dyDescent="0.25">
      <c r="A20" s="295"/>
      <c r="B20" s="298"/>
      <c r="C20" s="298"/>
      <c r="D20" s="299" t="s">
        <v>3</v>
      </c>
      <c r="E20" s="290"/>
      <c r="F20" s="289"/>
      <c r="G20" s="301"/>
      <c r="H20" s="291">
        <f>H18+H19</f>
        <v>0</v>
      </c>
      <c r="I20" s="282"/>
    </row>
    <row r="21" spans="1:11" s="42" customFormat="1" x14ac:dyDescent="0.2">
      <c r="I21" s="3"/>
      <c r="J21" s="3"/>
      <c r="K21" s="3"/>
    </row>
    <row r="22" spans="1:11" s="42" customFormat="1" ht="11.25" x14ac:dyDescent="0.2">
      <c r="A22" s="149" t="s">
        <v>15</v>
      </c>
    </row>
    <row r="23" spans="1:11" s="42" customFormat="1" ht="11.25" x14ac:dyDescent="0.2">
      <c r="A23" s="143" t="s">
        <v>194</v>
      </c>
      <c r="B23" s="150"/>
      <c r="C23" s="150"/>
      <c r="D23" s="150"/>
      <c r="E23" s="150"/>
      <c r="F23" s="150"/>
      <c r="G23" s="150"/>
      <c r="H23" s="150"/>
    </row>
    <row r="24" spans="1:11" s="42" customFormat="1" ht="11.25" x14ac:dyDescent="0.2">
      <c r="A24" s="149" t="s">
        <v>190</v>
      </c>
    </row>
    <row r="25" spans="1:11" s="42" customFormat="1" ht="11.25" x14ac:dyDescent="0.2">
      <c r="A25" s="149" t="s">
        <v>191</v>
      </c>
    </row>
    <row r="26" spans="1:11" s="42" customFormat="1" x14ac:dyDescent="0.2">
      <c r="A26" s="23"/>
    </row>
    <row r="27" spans="1:11" s="42" customFormat="1" x14ac:dyDescent="0.2">
      <c r="A27" s="23"/>
    </row>
    <row r="28" spans="1:11" s="42" customFormat="1" x14ac:dyDescent="0.2">
      <c r="A28" s="23"/>
    </row>
    <row r="29" spans="1:11" s="42" customFormat="1" x14ac:dyDescent="0.2">
      <c r="A29" s="495" t="s">
        <v>193</v>
      </c>
      <c r="B29" s="497"/>
      <c r="C29" s="497"/>
      <c r="D29" s="497"/>
      <c r="E29" s="497"/>
      <c r="F29" s="497"/>
      <c r="G29" s="497"/>
      <c r="H29" s="497"/>
    </row>
    <row r="30" spans="1:11" s="42" customFormat="1" x14ac:dyDescent="0.2">
      <c r="A30" s="500"/>
      <c r="B30" s="497"/>
      <c r="C30" s="497"/>
      <c r="D30" s="497"/>
      <c r="E30" s="497"/>
      <c r="F30" s="498" t="s">
        <v>180</v>
      </c>
      <c r="G30" s="501"/>
      <c r="H30" s="501"/>
    </row>
    <row r="31" spans="1:11" s="42" customFormat="1" x14ac:dyDescent="0.2">
      <c r="A31" s="500"/>
      <c r="B31" s="497"/>
      <c r="C31" s="497"/>
      <c r="D31" s="497"/>
      <c r="E31" s="497"/>
      <c r="F31" s="499" t="s">
        <v>181</v>
      </c>
      <c r="G31" s="502"/>
      <c r="H31" s="502"/>
    </row>
    <row r="32" spans="1:11" s="42" customFormat="1" x14ac:dyDescent="0.2">
      <c r="A32" s="500"/>
      <c r="B32" s="497"/>
      <c r="C32" s="497"/>
      <c r="D32" s="497"/>
      <c r="E32" s="497"/>
      <c r="F32" s="497"/>
      <c r="G32" s="497"/>
      <c r="H32" s="497"/>
    </row>
    <row r="33" spans="1:11" s="42" customFormat="1" x14ac:dyDescent="0.2">
      <c r="A33" s="23"/>
    </row>
    <row r="34" spans="1:11" s="42" customFormat="1" ht="11.25" x14ac:dyDescent="0.2"/>
    <row r="36" spans="1:11" x14ac:dyDescent="0.2">
      <c r="I36" s="138"/>
      <c r="J36" s="138"/>
      <c r="K36" s="138"/>
    </row>
    <row r="37" spans="1:11" s="138" customFormat="1" x14ac:dyDescent="0.2">
      <c r="I37" s="3"/>
      <c r="J37" s="3"/>
      <c r="K37" s="3"/>
    </row>
    <row r="43" spans="1:11" x14ac:dyDescent="0.2">
      <c r="I43" s="42"/>
      <c r="J43" s="42"/>
      <c r="K43" s="42"/>
    </row>
    <row r="44" spans="1:11" s="42" customFormat="1" ht="11.25" x14ac:dyDescent="0.2"/>
    <row r="45" spans="1:11" s="42" customFormat="1" ht="11.25" x14ac:dyDescent="0.2"/>
    <row r="46" spans="1:11" s="42" customFormat="1" ht="11.25" x14ac:dyDescent="0.2"/>
    <row r="47" spans="1:11" s="42" customFormat="1" ht="11.25" x14ac:dyDescent="0.2"/>
    <row r="48" spans="1:11" s="42" customFormat="1" ht="11.25" x14ac:dyDescent="0.2">
      <c r="I48" s="138"/>
      <c r="J48" s="138"/>
      <c r="K48" s="138"/>
    </row>
    <row r="49" spans="9:11" s="138" customFormat="1" x14ac:dyDescent="0.2">
      <c r="I49" s="3"/>
      <c r="J49" s="3"/>
      <c r="K49" s="3"/>
    </row>
    <row r="55" spans="9:11" x14ac:dyDescent="0.2">
      <c r="I55" s="138"/>
      <c r="J55" s="138"/>
      <c r="K55" s="138"/>
    </row>
    <row r="56" spans="9:11" s="138" customFormat="1" x14ac:dyDescent="0.2">
      <c r="I56" s="3"/>
      <c r="J56" s="3"/>
      <c r="K56" s="3"/>
    </row>
    <row r="57" spans="9:11" x14ac:dyDescent="0.2">
      <c r="I57" s="42"/>
      <c r="J57" s="42"/>
      <c r="K57" s="42"/>
    </row>
    <row r="58" spans="9:11" s="42" customFormat="1" ht="11.25" x14ac:dyDescent="0.2"/>
    <row r="59" spans="9:11" s="42" customFormat="1" ht="11.25" x14ac:dyDescent="0.2"/>
    <row r="60" spans="9:11" s="42" customFormat="1" ht="11.25" x14ac:dyDescent="0.2"/>
    <row r="61" spans="9:11" s="42" customFormat="1" ht="11.25" x14ac:dyDescent="0.2"/>
    <row r="62" spans="9:11" s="42" customFormat="1" ht="11.25" x14ac:dyDescent="0.2">
      <c r="I62" s="138"/>
      <c r="J62" s="138"/>
      <c r="K62" s="138"/>
    </row>
    <row r="63" spans="9:11" s="138" customFormat="1" x14ac:dyDescent="0.2">
      <c r="I63" s="3"/>
      <c r="J63" s="3"/>
      <c r="K63" s="3"/>
    </row>
  </sheetData>
  <sheetProtection algorithmName="SHA-512" hashValue="cSIwNXWrl2yIyxYQsgLB1JYny4hXXvlR4zmOXIOz1AUyH7z4zKR+ovtZtGiEtESb9lXL23zoV1b1YX2FIAOUTQ==" saltValue="HlNgLlruCWz2Y6EegFLtXQ==" spinCount="100000" sheet="1" objects="1" scenarios="1"/>
  <mergeCells count="9">
    <mergeCell ref="F30:H30"/>
    <mergeCell ref="F31:H31"/>
    <mergeCell ref="H4:H5"/>
    <mergeCell ref="A1:B1"/>
    <mergeCell ref="A2:D2"/>
    <mergeCell ref="E2:G2"/>
    <mergeCell ref="A3:D3"/>
    <mergeCell ref="A4:D5"/>
    <mergeCell ref="E4:E5"/>
  </mergeCells>
  <printOptions horizontalCentered="1" verticalCentered="1"/>
  <pageMargins left="0.59055118110236227" right="0.59055118110236227" top="0.59055118110236227" bottom="0.59055118110236227" header="0" footer="0"/>
  <pageSetup paperSize="9" scale="99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5"/>
  <sheetViews>
    <sheetView showGridLines="0" zoomScaleNormal="100" zoomScaleSheetLayoutView="100" workbookViewId="0">
      <selection activeCell="B3" sqref="B3"/>
    </sheetView>
  </sheetViews>
  <sheetFormatPr defaultRowHeight="12.75" x14ac:dyDescent="0.2"/>
  <cols>
    <col min="1" max="1" width="9.140625" style="170"/>
    <col min="2" max="2" width="5" style="170" bestFit="1" customWidth="1"/>
    <col min="3" max="3" width="78.42578125" style="170" customWidth="1"/>
    <col min="4" max="4" width="5.7109375" style="170" customWidth="1"/>
    <col min="5" max="5" width="9" style="170" bestFit="1" customWidth="1"/>
    <col min="6" max="6" width="13.28515625" style="170" customWidth="1"/>
    <col min="7" max="7" width="15.28515625" style="170" customWidth="1"/>
    <col min="8" max="257" width="9.140625" style="170"/>
    <col min="258" max="258" width="5" style="170" bestFit="1" customWidth="1"/>
    <col min="259" max="259" width="78.42578125" style="170" customWidth="1"/>
    <col min="260" max="260" width="4.7109375" style="170" customWidth="1"/>
    <col min="261" max="261" width="9" style="170" bestFit="1" customWidth="1"/>
    <col min="262" max="262" width="13.28515625" style="170" customWidth="1"/>
    <col min="263" max="263" width="15.28515625" style="170" customWidth="1"/>
    <col min="264" max="513" width="9.140625" style="170"/>
    <col min="514" max="514" width="5" style="170" bestFit="1" customWidth="1"/>
    <col min="515" max="515" width="78.42578125" style="170" customWidth="1"/>
    <col min="516" max="516" width="4.7109375" style="170" customWidth="1"/>
    <col min="517" max="517" width="9" style="170" bestFit="1" customWidth="1"/>
    <col min="518" max="518" width="13.28515625" style="170" customWidth="1"/>
    <col min="519" max="519" width="15.28515625" style="170" customWidth="1"/>
    <col min="520" max="769" width="9.140625" style="170"/>
    <col min="770" max="770" width="5" style="170" bestFit="1" customWidth="1"/>
    <col min="771" max="771" width="78.42578125" style="170" customWidth="1"/>
    <col min="772" max="772" width="4.7109375" style="170" customWidth="1"/>
    <col min="773" max="773" width="9" style="170" bestFit="1" customWidth="1"/>
    <col min="774" max="774" width="13.28515625" style="170" customWidth="1"/>
    <col min="775" max="775" width="15.28515625" style="170" customWidth="1"/>
    <col min="776" max="1025" width="9.140625" style="170"/>
    <col min="1026" max="1026" width="5" style="170" bestFit="1" customWidth="1"/>
    <col min="1027" max="1027" width="78.42578125" style="170" customWidth="1"/>
    <col min="1028" max="1028" width="4.7109375" style="170" customWidth="1"/>
    <col min="1029" max="1029" width="9" style="170" bestFit="1" customWidth="1"/>
    <col min="1030" max="1030" width="13.28515625" style="170" customWidth="1"/>
    <col min="1031" max="1031" width="15.28515625" style="170" customWidth="1"/>
    <col min="1032" max="1281" width="9.140625" style="170"/>
    <col min="1282" max="1282" width="5" style="170" bestFit="1" customWidth="1"/>
    <col min="1283" max="1283" width="78.42578125" style="170" customWidth="1"/>
    <col min="1284" max="1284" width="4.7109375" style="170" customWidth="1"/>
    <col min="1285" max="1285" width="9" style="170" bestFit="1" customWidth="1"/>
    <col min="1286" max="1286" width="13.28515625" style="170" customWidth="1"/>
    <col min="1287" max="1287" width="15.28515625" style="170" customWidth="1"/>
    <col min="1288" max="1537" width="9.140625" style="170"/>
    <col min="1538" max="1538" width="5" style="170" bestFit="1" customWidth="1"/>
    <col min="1539" max="1539" width="78.42578125" style="170" customWidth="1"/>
    <col min="1540" max="1540" width="4.7109375" style="170" customWidth="1"/>
    <col min="1541" max="1541" width="9" style="170" bestFit="1" customWidth="1"/>
    <col min="1542" max="1542" width="13.28515625" style="170" customWidth="1"/>
    <col min="1543" max="1543" width="15.28515625" style="170" customWidth="1"/>
    <col min="1544" max="1793" width="9.140625" style="170"/>
    <col min="1794" max="1794" width="5" style="170" bestFit="1" customWidth="1"/>
    <col min="1795" max="1795" width="78.42578125" style="170" customWidth="1"/>
    <col min="1796" max="1796" width="4.7109375" style="170" customWidth="1"/>
    <col min="1797" max="1797" width="9" style="170" bestFit="1" customWidth="1"/>
    <col min="1798" max="1798" width="13.28515625" style="170" customWidth="1"/>
    <col min="1799" max="1799" width="15.28515625" style="170" customWidth="1"/>
    <col min="1800" max="2049" width="9.140625" style="170"/>
    <col min="2050" max="2050" width="5" style="170" bestFit="1" customWidth="1"/>
    <col min="2051" max="2051" width="78.42578125" style="170" customWidth="1"/>
    <col min="2052" max="2052" width="4.7109375" style="170" customWidth="1"/>
    <col min="2053" max="2053" width="9" style="170" bestFit="1" customWidth="1"/>
    <col min="2054" max="2054" width="13.28515625" style="170" customWidth="1"/>
    <col min="2055" max="2055" width="15.28515625" style="170" customWidth="1"/>
    <col min="2056" max="2305" width="9.140625" style="170"/>
    <col min="2306" max="2306" width="5" style="170" bestFit="1" customWidth="1"/>
    <col min="2307" max="2307" width="78.42578125" style="170" customWidth="1"/>
    <col min="2308" max="2308" width="4.7109375" style="170" customWidth="1"/>
    <col min="2309" max="2309" width="9" style="170" bestFit="1" customWidth="1"/>
    <col min="2310" max="2310" width="13.28515625" style="170" customWidth="1"/>
    <col min="2311" max="2311" width="15.28515625" style="170" customWidth="1"/>
    <col min="2312" max="2561" width="9.140625" style="170"/>
    <col min="2562" max="2562" width="5" style="170" bestFit="1" customWidth="1"/>
    <col min="2563" max="2563" width="78.42578125" style="170" customWidth="1"/>
    <col min="2564" max="2564" width="4.7109375" style="170" customWidth="1"/>
    <col min="2565" max="2565" width="9" style="170" bestFit="1" customWidth="1"/>
    <col min="2566" max="2566" width="13.28515625" style="170" customWidth="1"/>
    <col min="2567" max="2567" width="15.28515625" style="170" customWidth="1"/>
    <col min="2568" max="2817" width="9.140625" style="170"/>
    <col min="2818" max="2818" width="5" style="170" bestFit="1" customWidth="1"/>
    <col min="2819" max="2819" width="78.42578125" style="170" customWidth="1"/>
    <col min="2820" max="2820" width="4.7109375" style="170" customWidth="1"/>
    <col min="2821" max="2821" width="9" style="170" bestFit="1" customWidth="1"/>
    <col min="2822" max="2822" width="13.28515625" style="170" customWidth="1"/>
    <col min="2823" max="2823" width="15.28515625" style="170" customWidth="1"/>
    <col min="2824" max="3073" width="9.140625" style="170"/>
    <col min="3074" max="3074" width="5" style="170" bestFit="1" customWidth="1"/>
    <col min="3075" max="3075" width="78.42578125" style="170" customWidth="1"/>
    <col min="3076" max="3076" width="4.7109375" style="170" customWidth="1"/>
    <col min="3077" max="3077" width="9" style="170" bestFit="1" customWidth="1"/>
    <col min="3078" max="3078" width="13.28515625" style="170" customWidth="1"/>
    <col min="3079" max="3079" width="15.28515625" style="170" customWidth="1"/>
    <col min="3080" max="3329" width="9.140625" style="170"/>
    <col min="3330" max="3330" width="5" style="170" bestFit="1" customWidth="1"/>
    <col min="3331" max="3331" width="78.42578125" style="170" customWidth="1"/>
    <col min="3332" max="3332" width="4.7109375" style="170" customWidth="1"/>
    <col min="3333" max="3333" width="9" style="170" bestFit="1" customWidth="1"/>
    <col min="3334" max="3334" width="13.28515625" style="170" customWidth="1"/>
    <col min="3335" max="3335" width="15.28515625" style="170" customWidth="1"/>
    <col min="3336" max="3585" width="9.140625" style="170"/>
    <col min="3586" max="3586" width="5" style="170" bestFit="1" customWidth="1"/>
    <col min="3587" max="3587" width="78.42578125" style="170" customWidth="1"/>
    <col min="3588" max="3588" width="4.7109375" style="170" customWidth="1"/>
    <col min="3589" max="3589" width="9" style="170" bestFit="1" customWidth="1"/>
    <col min="3590" max="3590" width="13.28515625" style="170" customWidth="1"/>
    <col min="3591" max="3591" width="15.28515625" style="170" customWidth="1"/>
    <col min="3592" max="3841" width="9.140625" style="170"/>
    <col min="3842" max="3842" width="5" style="170" bestFit="1" customWidth="1"/>
    <col min="3843" max="3843" width="78.42578125" style="170" customWidth="1"/>
    <col min="3844" max="3844" width="4.7109375" style="170" customWidth="1"/>
    <col min="3845" max="3845" width="9" style="170" bestFit="1" customWidth="1"/>
    <col min="3846" max="3846" width="13.28515625" style="170" customWidth="1"/>
    <col min="3847" max="3847" width="15.28515625" style="170" customWidth="1"/>
    <col min="3848" max="4097" width="9.140625" style="170"/>
    <col min="4098" max="4098" width="5" style="170" bestFit="1" customWidth="1"/>
    <col min="4099" max="4099" width="78.42578125" style="170" customWidth="1"/>
    <col min="4100" max="4100" width="4.7109375" style="170" customWidth="1"/>
    <col min="4101" max="4101" width="9" style="170" bestFit="1" customWidth="1"/>
    <col min="4102" max="4102" width="13.28515625" style="170" customWidth="1"/>
    <col min="4103" max="4103" width="15.28515625" style="170" customWidth="1"/>
    <col min="4104" max="4353" width="9.140625" style="170"/>
    <col min="4354" max="4354" width="5" style="170" bestFit="1" customWidth="1"/>
    <col min="4355" max="4355" width="78.42578125" style="170" customWidth="1"/>
    <col min="4356" max="4356" width="4.7109375" style="170" customWidth="1"/>
    <col min="4357" max="4357" width="9" style="170" bestFit="1" customWidth="1"/>
    <col min="4358" max="4358" width="13.28515625" style="170" customWidth="1"/>
    <col min="4359" max="4359" width="15.28515625" style="170" customWidth="1"/>
    <col min="4360" max="4609" width="9.140625" style="170"/>
    <col min="4610" max="4610" width="5" style="170" bestFit="1" customWidth="1"/>
    <col min="4611" max="4611" width="78.42578125" style="170" customWidth="1"/>
    <col min="4612" max="4612" width="4.7109375" style="170" customWidth="1"/>
    <col min="4613" max="4613" width="9" style="170" bestFit="1" customWidth="1"/>
    <col min="4614" max="4614" width="13.28515625" style="170" customWidth="1"/>
    <col min="4615" max="4615" width="15.28515625" style="170" customWidth="1"/>
    <col min="4616" max="4865" width="9.140625" style="170"/>
    <col min="4866" max="4866" width="5" style="170" bestFit="1" customWidth="1"/>
    <col min="4867" max="4867" width="78.42578125" style="170" customWidth="1"/>
    <col min="4868" max="4868" width="4.7109375" style="170" customWidth="1"/>
    <col min="4869" max="4869" width="9" style="170" bestFit="1" customWidth="1"/>
    <col min="4870" max="4870" width="13.28515625" style="170" customWidth="1"/>
    <col min="4871" max="4871" width="15.28515625" style="170" customWidth="1"/>
    <col min="4872" max="5121" width="9.140625" style="170"/>
    <col min="5122" max="5122" width="5" style="170" bestFit="1" customWidth="1"/>
    <col min="5123" max="5123" width="78.42578125" style="170" customWidth="1"/>
    <col min="5124" max="5124" width="4.7109375" style="170" customWidth="1"/>
    <col min="5125" max="5125" width="9" style="170" bestFit="1" customWidth="1"/>
    <col min="5126" max="5126" width="13.28515625" style="170" customWidth="1"/>
    <col min="5127" max="5127" width="15.28515625" style="170" customWidth="1"/>
    <col min="5128" max="5377" width="9.140625" style="170"/>
    <col min="5378" max="5378" width="5" style="170" bestFit="1" customWidth="1"/>
    <col min="5379" max="5379" width="78.42578125" style="170" customWidth="1"/>
    <col min="5380" max="5380" width="4.7109375" style="170" customWidth="1"/>
    <col min="5381" max="5381" width="9" style="170" bestFit="1" customWidth="1"/>
    <col min="5382" max="5382" width="13.28515625" style="170" customWidth="1"/>
    <col min="5383" max="5383" width="15.28515625" style="170" customWidth="1"/>
    <col min="5384" max="5633" width="9.140625" style="170"/>
    <col min="5634" max="5634" width="5" style="170" bestFit="1" customWidth="1"/>
    <col min="5635" max="5635" width="78.42578125" style="170" customWidth="1"/>
    <col min="5636" max="5636" width="4.7109375" style="170" customWidth="1"/>
    <col min="5637" max="5637" width="9" style="170" bestFit="1" customWidth="1"/>
    <col min="5638" max="5638" width="13.28515625" style="170" customWidth="1"/>
    <col min="5639" max="5639" width="15.28515625" style="170" customWidth="1"/>
    <col min="5640" max="5889" width="9.140625" style="170"/>
    <col min="5890" max="5890" width="5" style="170" bestFit="1" customWidth="1"/>
    <col min="5891" max="5891" width="78.42578125" style="170" customWidth="1"/>
    <col min="5892" max="5892" width="4.7109375" style="170" customWidth="1"/>
    <col min="5893" max="5893" width="9" style="170" bestFit="1" customWidth="1"/>
    <col min="5894" max="5894" width="13.28515625" style="170" customWidth="1"/>
    <col min="5895" max="5895" width="15.28515625" style="170" customWidth="1"/>
    <col min="5896" max="6145" width="9.140625" style="170"/>
    <col min="6146" max="6146" width="5" style="170" bestFit="1" customWidth="1"/>
    <col min="6147" max="6147" width="78.42578125" style="170" customWidth="1"/>
    <col min="6148" max="6148" width="4.7109375" style="170" customWidth="1"/>
    <col min="6149" max="6149" width="9" style="170" bestFit="1" customWidth="1"/>
    <col min="6150" max="6150" width="13.28515625" style="170" customWidth="1"/>
    <col min="6151" max="6151" width="15.28515625" style="170" customWidth="1"/>
    <col min="6152" max="6401" width="9.140625" style="170"/>
    <col min="6402" max="6402" width="5" style="170" bestFit="1" customWidth="1"/>
    <col min="6403" max="6403" width="78.42578125" style="170" customWidth="1"/>
    <col min="6404" max="6404" width="4.7109375" style="170" customWidth="1"/>
    <col min="6405" max="6405" width="9" style="170" bestFit="1" customWidth="1"/>
    <col min="6406" max="6406" width="13.28515625" style="170" customWidth="1"/>
    <col min="6407" max="6407" width="15.28515625" style="170" customWidth="1"/>
    <col min="6408" max="6657" width="9.140625" style="170"/>
    <col min="6658" max="6658" width="5" style="170" bestFit="1" customWidth="1"/>
    <col min="6659" max="6659" width="78.42578125" style="170" customWidth="1"/>
    <col min="6660" max="6660" width="4.7109375" style="170" customWidth="1"/>
    <col min="6661" max="6661" width="9" style="170" bestFit="1" customWidth="1"/>
    <col min="6662" max="6662" width="13.28515625" style="170" customWidth="1"/>
    <col min="6663" max="6663" width="15.28515625" style="170" customWidth="1"/>
    <col min="6664" max="6913" width="9.140625" style="170"/>
    <col min="6914" max="6914" width="5" style="170" bestFit="1" customWidth="1"/>
    <col min="6915" max="6915" width="78.42578125" style="170" customWidth="1"/>
    <col min="6916" max="6916" width="4.7109375" style="170" customWidth="1"/>
    <col min="6917" max="6917" width="9" style="170" bestFit="1" customWidth="1"/>
    <col min="6918" max="6918" width="13.28515625" style="170" customWidth="1"/>
    <col min="6919" max="6919" width="15.28515625" style="170" customWidth="1"/>
    <col min="6920" max="7169" width="9.140625" style="170"/>
    <col min="7170" max="7170" width="5" style="170" bestFit="1" customWidth="1"/>
    <col min="7171" max="7171" width="78.42578125" style="170" customWidth="1"/>
    <col min="7172" max="7172" width="4.7109375" style="170" customWidth="1"/>
    <col min="7173" max="7173" width="9" style="170" bestFit="1" customWidth="1"/>
    <col min="7174" max="7174" width="13.28515625" style="170" customWidth="1"/>
    <col min="7175" max="7175" width="15.28515625" style="170" customWidth="1"/>
    <col min="7176" max="7425" width="9.140625" style="170"/>
    <col min="7426" max="7426" width="5" style="170" bestFit="1" customWidth="1"/>
    <col min="7427" max="7427" width="78.42578125" style="170" customWidth="1"/>
    <col min="7428" max="7428" width="4.7109375" style="170" customWidth="1"/>
    <col min="7429" max="7429" width="9" style="170" bestFit="1" customWidth="1"/>
    <col min="7430" max="7430" width="13.28515625" style="170" customWidth="1"/>
    <col min="7431" max="7431" width="15.28515625" style="170" customWidth="1"/>
    <col min="7432" max="7681" width="9.140625" style="170"/>
    <col min="7682" max="7682" width="5" style="170" bestFit="1" customWidth="1"/>
    <col min="7683" max="7683" width="78.42578125" style="170" customWidth="1"/>
    <col min="7684" max="7684" width="4.7109375" style="170" customWidth="1"/>
    <col min="7685" max="7685" width="9" style="170" bestFit="1" customWidth="1"/>
    <col min="7686" max="7686" width="13.28515625" style="170" customWidth="1"/>
    <col min="7687" max="7687" width="15.28515625" style="170" customWidth="1"/>
    <col min="7688" max="7937" width="9.140625" style="170"/>
    <col min="7938" max="7938" width="5" style="170" bestFit="1" customWidth="1"/>
    <col min="7939" max="7939" width="78.42578125" style="170" customWidth="1"/>
    <col min="7940" max="7940" width="4.7109375" style="170" customWidth="1"/>
    <col min="7941" max="7941" width="9" style="170" bestFit="1" customWidth="1"/>
    <col min="7942" max="7942" width="13.28515625" style="170" customWidth="1"/>
    <col min="7943" max="7943" width="15.28515625" style="170" customWidth="1"/>
    <col min="7944" max="8193" width="9.140625" style="170"/>
    <col min="8194" max="8194" width="5" style="170" bestFit="1" customWidth="1"/>
    <col min="8195" max="8195" width="78.42578125" style="170" customWidth="1"/>
    <col min="8196" max="8196" width="4.7109375" style="170" customWidth="1"/>
    <col min="8197" max="8197" width="9" style="170" bestFit="1" customWidth="1"/>
    <col min="8198" max="8198" width="13.28515625" style="170" customWidth="1"/>
    <col min="8199" max="8199" width="15.28515625" style="170" customWidth="1"/>
    <col min="8200" max="8449" width="9.140625" style="170"/>
    <col min="8450" max="8450" width="5" style="170" bestFit="1" customWidth="1"/>
    <col min="8451" max="8451" width="78.42578125" style="170" customWidth="1"/>
    <col min="8452" max="8452" width="4.7109375" style="170" customWidth="1"/>
    <col min="8453" max="8453" width="9" style="170" bestFit="1" customWidth="1"/>
    <col min="8454" max="8454" width="13.28515625" style="170" customWidth="1"/>
    <col min="8455" max="8455" width="15.28515625" style="170" customWidth="1"/>
    <col min="8456" max="8705" width="9.140625" style="170"/>
    <col min="8706" max="8706" width="5" style="170" bestFit="1" customWidth="1"/>
    <col min="8707" max="8707" width="78.42578125" style="170" customWidth="1"/>
    <col min="8708" max="8708" width="4.7109375" style="170" customWidth="1"/>
    <col min="8709" max="8709" width="9" style="170" bestFit="1" customWidth="1"/>
    <col min="8710" max="8710" width="13.28515625" style="170" customWidth="1"/>
    <col min="8711" max="8711" width="15.28515625" style="170" customWidth="1"/>
    <col min="8712" max="8961" width="9.140625" style="170"/>
    <col min="8962" max="8962" width="5" style="170" bestFit="1" customWidth="1"/>
    <col min="8963" max="8963" width="78.42578125" style="170" customWidth="1"/>
    <col min="8964" max="8964" width="4.7109375" style="170" customWidth="1"/>
    <col min="8965" max="8965" width="9" style="170" bestFit="1" customWidth="1"/>
    <col min="8966" max="8966" width="13.28515625" style="170" customWidth="1"/>
    <col min="8967" max="8967" width="15.28515625" style="170" customWidth="1"/>
    <col min="8968" max="9217" width="9.140625" style="170"/>
    <col min="9218" max="9218" width="5" style="170" bestFit="1" customWidth="1"/>
    <col min="9219" max="9219" width="78.42578125" style="170" customWidth="1"/>
    <col min="9220" max="9220" width="4.7109375" style="170" customWidth="1"/>
    <col min="9221" max="9221" width="9" style="170" bestFit="1" customWidth="1"/>
    <col min="9222" max="9222" width="13.28515625" style="170" customWidth="1"/>
    <col min="9223" max="9223" width="15.28515625" style="170" customWidth="1"/>
    <col min="9224" max="9473" width="9.140625" style="170"/>
    <col min="9474" max="9474" width="5" style="170" bestFit="1" customWidth="1"/>
    <col min="9475" max="9475" width="78.42578125" style="170" customWidth="1"/>
    <col min="9476" max="9476" width="4.7109375" style="170" customWidth="1"/>
    <col min="9477" max="9477" width="9" style="170" bestFit="1" customWidth="1"/>
    <col min="9478" max="9478" width="13.28515625" style="170" customWidth="1"/>
    <col min="9479" max="9479" width="15.28515625" style="170" customWidth="1"/>
    <col min="9480" max="9729" width="9.140625" style="170"/>
    <col min="9730" max="9730" width="5" style="170" bestFit="1" customWidth="1"/>
    <col min="9731" max="9731" width="78.42578125" style="170" customWidth="1"/>
    <col min="9732" max="9732" width="4.7109375" style="170" customWidth="1"/>
    <col min="9733" max="9733" width="9" style="170" bestFit="1" customWidth="1"/>
    <col min="9734" max="9734" width="13.28515625" style="170" customWidth="1"/>
    <col min="9735" max="9735" width="15.28515625" style="170" customWidth="1"/>
    <col min="9736" max="9985" width="9.140625" style="170"/>
    <col min="9986" max="9986" width="5" style="170" bestFit="1" customWidth="1"/>
    <col min="9987" max="9987" width="78.42578125" style="170" customWidth="1"/>
    <col min="9988" max="9988" width="4.7109375" style="170" customWidth="1"/>
    <col min="9989" max="9989" width="9" style="170" bestFit="1" customWidth="1"/>
    <col min="9990" max="9990" width="13.28515625" style="170" customWidth="1"/>
    <col min="9991" max="9991" width="15.28515625" style="170" customWidth="1"/>
    <col min="9992" max="10241" width="9.140625" style="170"/>
    <col min="10242" max="10242" width="5" style="170" bestFit="1" customWidth="1"/>
    <col min="10243" max="10243" width="78.42578125" style="170" customWidth="1"/>
    <col min="10244" max="10244" width="4.7109375" style="170" customWidth="1"/>
    <col min="10245" max="10245" width="9" style="170" bestFit="1" customWidth="1"/>
    <col min="10246" max="10246" width="13.28515625" style="170" customWidth="1"/>
    <col min="10247" max="10247" width="15.28515625" style="170" customWidth="1"/>
    <col min="10248" max="10497" width="9.140625" style="170"/>
    <col min="10498" max="10498" width="5" style="170" bestFit="1" customWidth="1"/>
    <col min="10499" max="10499" width="78.42578125" style="170" customWidth="1"/>
    <col min="10500" max="10500" width="4.7109375" style="170" customWidth="1"/>
    <col min="10501" max="10501" width="9" style="170" bestFit="1" customWidth="1"/>
    <col min="10502" max="10502" width="13.28515625" style="170" customWidth="1"/>
    <col min="10503" max="10503" width="15.28515625" style="170" customWidth="1"/>
    <col min="10504" max="10753" width="9.140625" style="170"/>
    <col min="10754" max="10754" width="5" style="170" bestFit="1" customWidth="1"/>
    <col min="10755" max="10755" width="78.42578125" style="170" customWidth="1"/>
    <col min="10756" max="10756" width="4.7109375" style="170" customWidth="1"/>
    <col min="10757" max="10757" width="9" style="170" bestFit="1" customWidth="1"/>
    <col min="10758" max="10758" width="13.28515625" style="170" customWidth="1"/>
    <col min="10759" max="10759" width="15.28515625" style="170" customWidth="1"/>
    <col min="10760" max="11009" width="9.140625" style="170"/>
    <col min="11010" max="11010" width="5" style="170" bestFit="1" customWidth="1"/>
    <col min="11011" max="11011" width="78.42578125" style="170" customWidth="1"/>
    <col min="11012" max="11012" width="4.7109375" style="170" customWidth="1"/>
    <col min="11013" max="11013" width="9" style="170" bestFit="1" customWidth="1"/>
    <col min="11014" max="11014" width="13.28515625" style="170" customWidth="1"/>
    <col min="11015" max="11015" width="15.28515625" style="170" customWidth="1"/>
    <col min="11016" max="11265" width="9.140625" style="170"/>
    <col min="11266" max="11266" width="5" style="170" bestFit="1" customWidth="1"/>
    <col min="11267" max="11267" width="78.42578125" style="170" customWidth="1"/>
    <col min="11268" max="11268" width="4.7109375" style="170" customWidth="1"/>
    <col min="11269" max="11269" width="9" style="170" bestFit="1" customWidth="1"/>
    <col min="11270" max="11270" width="13.28515625" style="170" customWidth="1"/>
    <col min="11271" max="11271" width="15.28515625" style="170" customWidth="1"/>
    <col min="11272" max="11521" width="9.140625" style="170"/>
    <col min="11522" max="11522" width="5" style="170" bestFit="1" customWidth="1"/>
    <col min="11523" max="11523" width="78.42578125" style="170" customWidth="1"/>
    <col min="11524" max="11524" width="4.7109375" style="170" customWidth="1"/>
    <col min="11525" max="11525" width="9" style="170" bestFit="1" customWidth="1"/>
    <col min="11526" max="11526" width="13.28515625" style="170" customWidth="1"/>
    <col min="11527" max="11527" width="15.28515625" style="170" customWidth="1"/>
    <col min="11528" max="11777" width="9.140625" style="170"/>
    <col min="11778" max="11778" width="5" style="170" bestFit="1" customWidth="1"/>
    <col min="11779" max="11779" width="78.42578125" style="170" customWidth="1"/>
    <col min="11780" max="11780" width="4.7109375" style="170" customWidth="1"/>
    <col min="11781" max="11781" width="9" style="170" bestFit="1" customWidth="1"/>
    <col min="11782" max="11782" width="13.28515625" style="170" customWidth="1"/>
    <col min="11783" max="11783" width="15.28515625" style="170" customWidth="1"/>
    <col min="11784" max="12033" width="9.140625" style="170"/>
    <col min="12034" max="12034" width="5" style="170" bestFit="1" customWidth="1"/>
    <col min="12035" max="12035" width="78.42578125" style="170" customWidth="1"/>
    <col min="12036" max="12036" width="4.7109375" style="170" customWidth="1"/>
    <col min="12037" max="12037" width="9" style="170" bestFit="1" customWidth="1"/>
    <col min="12038" max="12038" width="13.28515625" style="170" customWidth="1"/>
    <col min="12039" max="12039" width="15.28515625" style="170" customWidth="1"/>
    <col min="12040" max="12289" width="9.140625" style="170"/>
    <col min="12290" max="12290" width="5" style="170" bestFit="1" customWidth="1"/>
    <col min="12291" max="12291" width="78.42578125" style="170" customWidth="1"/>
    <col min="12292" max="12292" width="4.7109375" style="170" customWidth="1"/>
    <col min="12293" max="12293" width="9" style="170" bestFit="1" customWidth="1"/>
    <col min="12294" max="12294" width="13.28515625" style="170" customWidth="1"/>
    <col min="12295" max="12295" width="15.28515625" style="170" customWidth="1"/>
    <col min="12296" max="12545" width="9.140625" style="170"/>
    <col min="12546" max="12546" width="5" style="170" bestFit="1" customWidth="1"/>
    <col min="12547" max="12547" width="78.42578125" style="170" customWidth="1"/>
    <col min="12548" max="12548" width="4.7109375" style="170" customWidth="1"/>
    <col min="12549" max="12549" width="9" style="170" bestFit="1" customWidth="1"/>
    <col min="12550" max="12550" width="13.28515625" style="170" customWidth="1"/>
    <col min="12551" max="12551" width="15.28515625" style="170" customWidth="1"/>
    <col min="12552" max="12801" width="9.140625" style="170"/>
    <col min="12802" max="12802" width="5" style="170" bestFit="1" customWidth="1"/>
    <col min="12803" max="12803" width="78.42578125" style="170" customWidth="1"/>
    <col min="12804" max="12804" width="4.7109375" style="170" customWidth="1"/>
    <col min="12805" max="12805" width="9" style="170" bestFit="1" customWidth="1"/>
    <col min="12806" max="12806" width="13.28515625" style="170" customWidth="1"/>
    <col min="12807" max="12807" width="15.28515625" style="170" customWidth="1"/>
    <col min="12808" max="13057" width="9.140625" style="170"/>
    <col min="13058" max="13058" width="5" style="170" bestFit="1" customWidth="1"/>
    <col min="13059" max="13059" width="78.42578125" style="170" customWidth="1"/>
    <col min="13060" max="13060" width="4.7109375" style="170" customWidth="1"/>
    <col min="13061" max="13061" width="9" style="170" bestFit="1" customWidth="1"/>
    <col min="13062" max="13062" width="13.28515625" style="170" customWidth="1"/>
    <col min="13063" max="13063" width="15.28515625" style="170" customWidth="1"/>
    <col min="13064" max="13313" width="9.140625" style="170"/>
    <col min="13314" max="13314" width="5" style="170" bestFit="1" customWidth="1"/>
    <col min="13315" max="13315" width="78.42578125" style="170" customWidth="1"/>
    <col min="13316" max="13316" width="4.7109375" style="170" customWidth="1"/>
    <col min="13317" max="13317" width="9" style="170" bestFit="1" customWidth="1"/>
    <col min="13318" max="13318" width="13.28515625" style="170" customWidth="1"/>
    <col min="13319" max="13319" width="15.28515625" style="170" customWidth="1"/>
    <col min="13320" max="13569" width="9.140625" style="170"/>
    <col min="13570" max="13570" width="5" style="170" bestFit="1" customWidth="1"/>
    <col min="13571" max="13571" width="78.42578125" style="170" customWidth="1"/>
    <col min="13572" max="13572" width="4.7109375" style="170" customWidth="1"/>
    <col min="13573" max="13573" width="9" style="170" bestFit="1" customWidth="1"/>
    <col min="13574" max="13574" width="13.28515625" style="170" customWidth="1"/>
    <col min="13575" max="13575" width="15.28515625" style="170" customWidth="1"/>
    <col min="13576" max="13825" width="9.140625" style="170"/>
    <col min="13826" max="13826" width="5" style="170" bestFit="1" customWidth="1"/>
    <col min="13827" max="13827" width="78.42578125" style="170" customWidth="1"/>
    <col min="13828" max="13828" width="4.7109375" style="170" customWidth="1"/>
    <col min="13829" max="13829" width="9" style="170" bestFit="1" customWidth="1"/>
    <col min="13830" max="13830" width="13.28515625" style="170" customWidth="1"/>
    <col min="13831" max="13831" width="15.28515625" style="170" customWidth="1"/>
    <col min="13832" max="14081" width="9.140625" style="170"/>
    <col min="14082" max="14082" width="5" style="170" bestFit="1" customWidth="1"/>
    <col min="14083" max="14083" width="78.42578125" style="170" customWidth="1"/>
    <col min="14084" max="14084" width="4.7109375" style="170" customWidth="1"/>
    <col min="14085" max="14085" width="9" style="170" bestFit="1" customWidth="1"/>
    <col min="14086" max="14086" width="13.28515625" style="170" customWidth="1"/>
    <col min="14087" max="14087" width="15.28515625" style="170" customWidth="1"/>
    <col min="14088" max="14337" width="9.140625" style="170"/>
    <col min="14338" max="14338" width="5" style="170" bestFit="1" customWidth="1"/>
    <col min="14339" max="14339" width="78.42578125" style="170" customWidth="1"/>
    <col min="14340" max="14340" width="4.7109375" style="170" customWidth="1"/>
    <col min="14341" max="14341" width="9" style="170" bestFit="1" customWidth="1"/>
    <col min="14342" max="14342" width="13.28515625" style="170" customWidth="1"/>
    <col min="14343" max="14343" width="15.28515625" style="170" customWidth="1"/>
    <col min="14344" max="14593" width="9.140625" style="170"/>
    <col min="14594" max="14594" width="5" style="170" bestFit="1" customWidth="1"/>
    <col min="14595" max="14595" width="78.42578125" style="170" customWidth="1"/>
    <col min="14596" max="14596" width="4.7109375" style="170" customWidth="1"/>
    <col min="14597" max="14597" width="9" style="170" bestFit="1" customWidth="1"/>
    <col min="14598" max="14598" width="13.28515625" style="170" customWidth="1"/>
    <col min="14599" max="14599" width="15.28515625" style="170" customWidth="1"/>
    <col min="14600" max="14849" width="9.140625" style="170"/>
    <col min="14850" max="14850" width="5" style="170" bestFit="1" customWidth="1"/>
    <col min="14851" max="14851" width="78.42578125" style="170" customWidth="1"/>
    <col min="14852" max="14852" width="4.7109375" style="170" customWidth="1"/>
    <col min="14853" max="14853" width="9" style="170" bestFit="1" customWidth="1"/>
    <col min="14854" max="14854" width="13.28515625" style="170" customWidth="1"/>
    <col min="14855" max="14855" width="15.28515625" style="170" customWidth="1"/>
    <col min="14856" max="15105" width="9.140625" style="170"/>
    <col min="15106" max="15106" width="5" style="170" bestFit="1" customWidth="1"/>
    <col min="15107" max="15107" width="78.42578125" style="170" customWidth="1"/>
    <col min="15108" max="15108" width="4.7109375" style="170" customWidth="1"/>
    <col min="15109" max="15109" width="9" style="170" bestFit="1" customWidth="1"/>
    <col min="15110" max="15110" width="13.28515625" style="170" customWidth="1"/>
    <col min="15111" max="15111" width="15.28515625" style="170" customWidth="1"/>
    <col min="15112" max="15361" width="9.140625" style="170"/>
    <col min="15362" max="15362" width="5" style="170" bestFit="1" customWidth="1"/>
    <col min="15363" max="15363" width="78.42578125" style="170" customWidth="1"/>
    <col min="15364" max="15364" width="4.7109375" style="170" customWidth="1"/>
    <col min="15365" max="15365" width="9" style="170" bestFit="1" customWidth="1"/>
    <col min="15366" max="15366" width="13.28515625" style="170" customWidth="1"/>
    <col min="15367" max="15367" width="15.28515625" style="170" customWidth="1"/>
    <col min="15368" max="15617" width="9.140625" style="170"/>
    <col min="15618" max="15618" width="5" style="170" bestFit="1" customWidth="1"/>
    <col min="15619" max="15619" width="78.42578125" style="170" customWidth="1"/>
    <col min="15620" max="15620" width="4.7109375" style="170" customWidth="1"/>
    <col min="15621" max="15621" width="9" style="170" bestFit="1" customWidth="1"/>
    <col min="15622" max="15622" width="13.28515625" style="170" customWidth="1"/>
    <col min="15623" max="15623" width="15.28515625" style="170" customWidth="1"/>
    <col min="15624" max="15873" width="9.140625" style="170"/>
    <col min="15874" max="15874" width="5" style="170" bestFit="1" customWidth="1"/>
    <col min="15875" max="15875" width="78.42578125" style="170" customWidth="1"/>
    <col min="15876" max="15876" width="4.7109375" style="170" customWidth="1"/>
    <col min="15877" max="15877" width="9" style="170" bestFit="1" customWidth="1"/>
    <col min="15878" max="15878" width="13.28515625" style="170" customWidth="1"/>
    <col min="15879" max="15879" width="15.28515625" style="170" customWidth="1"/>
    <col min="15880" max="16129" width="9.140625" style="170"/>
    <col min="16130" max="16130" width="5" style="170" bestFit="1" customWidth="1"/>
    <col min="16131" max="16131" width="78.42578125" style="170" customWidth="1"/>
    <col min="16132" max="16132" width="4.7109375" style="170" customWidth="1"/>
    <col min="16133" max="16133" width="9" style="170" bestFit="1" customWidth="1"/>
    <col min="16134" max="16134" width="13.28515625" style="170" customWidth="1"/>
    <col min="16135" max="16135" width="15.28515625" style="170" customWidth="1"/>
    <col min="16136" max="16384" width="9.140625" style="170"/>
  </cols>
  <sheetData>
    <row r="1" spans="1:12" x14ac:dyDescent="0.2">
      <c r="A1" s="168"/>
      <c r="B1" s="169"/>
      <c r="C1" s="169"/>
      <c r="D1" s="169"/>
      <c r="E1" s="169"/>
      <c r="F1" s="169"/>
      <c r="G1" s="169"/>
    </row>
    <row r="2" spans="1:12" x14ac:dyDescent="0.2">
      <c r="A2" s="168"/>
      <c r="B2" s="169"/>
      <c r="C2" s="169"/>
      <c r="D2" s="169"/>
      <c r="E2" s="169"/>
      <c r="F2" s="169"/>
      <c r="G2" s="169"/>
      <c r="L2" s="171" t="s">
        <v>197</v>
      </c>
    </row>
    <row r="3" spans="1:12" x14ac:dyDescent="0.2">
      <c r="A3" s="172"/>
      <c r="B3" s="173" t="s">
        <v>288</v>
      </c>
      <c r="C3" s="173"/>
      <c r="D3" s="173"/>
      <c r="E3" s="174"/>
      <c r="F3" s="175"/>
      <c r="G3" s="175"/>
    </row>
    <row r="4" spans="1:12" ht="18" x14ac:dyDescent="0.25">
      <c r="A4" s="172"/>
      <c r="B4" s="176" t="s">
        <v>138</v>
      </c>
      <c r="C4" s="176"/>
      <c r="D4" s="176"/>
      <c r="E4" s="174"/>
      <c r="F4" s="175"/>
      <c r="G4" s="275" t="s">
        <v>19</v>
      </c>
    </row>
    <row r="5" spans="1:12" ht="18" x14ac:dyDescent="0.25">
      <c r="A5" s="172"/>
      <c r="B5" s="177" t="s">
        <v>127</v>
      </c>
      <c r="C5" s="177"/>
      <c r="D5" s="177"/>
      <c r="E5" s="178"/>
      <c r="F5" s="179"/>
      <c r="G5" s="179"/>
    </row>
    <row r="6" spans="1:12" x14ac:dyDescent="0.2">
      <c r="A6" s="172"/>
      <c r="B6" s="180"/>
      <c r="C6" s="180"/>
      <c r="D6" s="181"/>
      <c r="E6" s="182"/>
      <c r="F6" s="182"/>
      <c r="G6" s="182"/>
    </row>
    <row r="7" spans="1:12" ht="13.5" thickBot="1" x14ac:dyDescent="0.25">
      <c r="A7" s="183"/>
      <c r="B7" s="184"/>
      <c r="C7" s="185"/>
      <c r="D7" s="186"/>
      <c r="E7" s="187"/>
      <c r="F7" s="187"/>
      <c r="G7" s="188"/>
    </row>
    <row r="8" spans="1:12" ht="24.75" thickBot="1" x14ac:dyDescent="0.25">
      <c r="A8" s="183"/>
      <c r="B8" s="189" t="s">
        <v>28</v>
      </c>
      <c r="C8" s="190" t="s">
        <v>29</v>
      </c>
      <c r="D8" s="191" t="s">
        <v>26</v>
      </c>
      <c r="E8" s="192" t="s">
        <v>30</v>
      </c>
      <c r="F8" s="193" t="s">
        <v>31</v>
      </c>
      <c r="G8" s="194" t="s">
        <v>32</v>
      </c>
    </row>
    <row r="9" spans="1:12" ht="13.5" thickBot="1" x14ac:dyDescent="0.25">
      <c r="A9" s="172"/>
      <c r="B9" s="458" t="s">
        <v>33</v>
      </c>
      <c r="C9" s="195" t="s">
        <v>34</v>
      </c>
      <c r="D9" s="196"/>
      <c r="E9" s="197"/>
      <c r="F9" s="198"/>
      <c r="G9" s="199">
        <f>SUM(G10:G32)</f>
        <v>0</v>
      </c>
    </row>
    <row r="10" spans="1:12" ht="24" x14ac:dyDescent="0.2">
      <c r="A10" s="183"/>
      <c r="B10" s="459"/>
      <c r="C10" s="200" t="s">
        <v>139</v>
      </c>
      <c r="D10" s="201" t="s">
        <v>35</v>
      </c>
      <c r="E10" s="202">
        <v>3100</v>
      </c>
      <c r="F10" s="203"/>
      <c r="G10" s="204">
        <f>(ROUND(F10,2))*E10</f>
        <v>0</v>
      </c>
    </row>
    <row r="11" spans="1:12" ht="24" x14ac:dyDescent="0.2">
      <c r="A11" s="183"/>
      <c r="B11" s="459"/>
      <c r="C11" s="205" t="s">
        <v>140</v>
      </c>
      <c r="D11" s="206" t="s">
        <v>35</v>
      </c>
      <c r="E11" s="207">
        <v>1400</v>
      </c>
      <c r="F11" s="203"/>
      <c r="G11" s="204">
        <f t="shared" ref="G11:G32" si="0">ROUND(F11,2)*E11</f>
        <v>0</v>
      </c>
    </row>
    <row r="12" spans="1:12" ht="36" x14ac:dyDescent="0.2">
      <c r="A12" s="183"/>
      <c r="B12" s="459"/>
      <c r="C12" s="205" t="s">
        <v>198</v>
      </c>
      <c r="D12" s="206" t="s">
        <v>35</v>
      </c>
      <c r="E12" s="207">
        <v>200</v>
      </c>
      <c r="F12" s="203"/>
      <c r="G12" s="204">
        <f t="shared" si="0"/>
        <v>0</v>
      </c>
    </row>
    <row r="13" spans="1:12" ht="36" x14ac:dyDescent="0.2">
      <c r="A13" s="183"/>
      <c r="B13" s="459"/>
      <c r="C13" s="205" t="s">
        <v>141</v>
      </c>
      <c r="D13" s="206" t="s">
        <v>35</v>
      </c>
      <c r="E13" s="207">
        <v>750</v>
      </c>
      <c r="F13" s="203"/>
      <c r="G13" s="204">
        <f t="shared" si="0"/>
        <v>0</v>
      </c>
    </row>
    <row r="14" spans="1:12" ht="36" x14ac:dyDescent="0.2">
      <c r="A14" s="183"/>
      <c r="B14" s="459"/>
      <c r="C14" s="205" t="s">
        <v>142</v>
      </c>
      <c r="D14" s="206" t="s">
        <v>35</v>
      </c>
      <c r="E14" s="207">
        <v>1350</v>
      </c>
      <c r="F14" s="203"/>
      <c r="G14" s="204">
        <f t="shared" si="0"/>
        <v>0</v>
      </c>
    </row>
    <row r="15" spans="1:12" ht="12.75" customHeight="1" x14ac:dyDescent="0.2">
      <c r="A15" s="183"/>
      <c r="B15" s="459"/>
      <c r="C15" s="205" t="s">
        <v>143</v>
      </c>
      <c r="D15" s="206" t="s">
        <v>36</v>
      </c>
      <c r="E15" s="207">
        <v>310</v>
      </c>
      <c r="F15" s="208"/>
      <c r="G15" s="204">
        <f t="shared" si="0"/>
        <v>0</v>
      </c>
    </row>
    <row r="16" spans="1:12" ht="12.75" customHeight="1" x14ac:dyDescent="0.2">
      <c r="A16" s="183"/>
      <c r="B16" s="459"/>
      <c r="C16" s="209" t="s">
        <v>144</v>
      </c>
      <c r="D16" s="206" t="s">
        <v>36</v>
      </c>
      <c r="E16" s="207">
        <v>80</v>
      </c>
      <c r="F16" s="208"/>
      <c r="G16" s="204">
        <f t="shared" si="0"/>
        <v>0</v>
      </c>
    </row>
    <row r="17" spans="1:14" ht="36" x14ac:dyDescent="0.2">
      <c r="A17" s="183"/>
      <c r="B17" s="459"/>
      <c r="C17" s="205" t="s">
        <v>145</v>
      </c>
      <c r="D17" s="206" t="s">
        <v>35</v>
      </c>
      <c r="E17" s="207">
        <v>105</v>
      </c>
      <c r="F17" s="203"/>
      <c r="G17" s="204">
        <f t="shared" si="0"/>
        <v>0</v>
      </c>
    </row>
    <row r="18" spans="1:14" ht="36" customHeight="1" x14ac:dyDescent="0.2">
      <c r="A18" s="183"/>
      <c r="B18" s="459"/>
      <c r="C18" s="205" t="s">
        <v>146</v>
      </c>
      <c r="D18" s="206" t="s">
        <v>35</v>
      </c>
      <c r="E18" s="207">
        <v>45</v>
      </c>
      <c r="F18" s="203"/>
      <c r="G18" s="204">
        <f t="shared" si="0"/>
        <v>0</v>
      </c>
    </row>
    <row r="19" spans="1:14" ht="36" x14ac:dyDescent="0.2">
      <c r="A19" s="183"/>
      <c r="B19" s="459"/>
      <c r="C19" s="210" t="s">
        <v>147</v>
      </c>
      <c r="D19" s="206" t="s">
        <v>35</v>
      </c>
      <c r="E19" s="207">
        <v>60</v>
      </c>
      <c r="F19" s="203"/>
      <c r="G19" s="204">
        <f t="shared" si="0"/>
        <v>0</v>
      </c>
    </row>
    <row r="20" spans="1:14" ht="36" customHeight="1" x14ac:dyDescent="0.2">
      <c r="A20" s="183"/>
      <c r="B20" s="459"/>
      <c r="C20" s="210" t="s">
        <v>148</v>
      </c>
      <c r="D20" s="206" t="s">
        <v>35</v>
      </c>
      <c r="E20" s="207">
        <v>15</v>
      </c>
      <c r="F20" s="203"/>
      <c r="G20" s="204">
        <f t="shared" si="0"/>
        <v>0</v>
      </c>
    </row>
    <row r="21" spans="1:14" ht="36" x14ac:dyDescent="0.2">
      <c r="A21" s="183"/>
      <c r="B21" s="459"/>
      <c r="C21" s="210" t="s">
        <v>199</v>
      </c>
      <c r="D21" s="206" t="s">
        <v>35</v>
      </c>
      <c r="E21" s="207">
        <v>105</v>
      </c>
      <c r="F21" s="203"/>
      <c r="G21" s="204">
        <f t="shared" si="0"/>
        <v>0</v>
      </c>
    </row>
    <row r="22" spans="1:14" ht="36" x14ac:dyDescent="0.2">
      <c r="A22" s="183"/>
      <c r="B22" s="459"/>
      <c r="C22" s="210" t="s">
        <v>200</v>
      </c>
      <c r="D22" s="206" t="s">
        <v>35</v>
      </c>
      <c r="E22" s="207">
        <v>45</v>
      </c>
      <c r="F22" s="203"/>
      <c r="G22" s="204">
        <f t="shared" si="0"/>
        <v>0</v>
      </c>
    </row>
    <row r="23" spans="1:14" ht="36" x14ac:dyDescent="0.2">
      <c r="A23" s="183"/>
      <c r="B23" s="459"/>
      <c r="C23" s="211" t="s">
        <v>149</v>
      </c>
      <c r="D23" s="212" t="s">
        <v>35</v>
      </c>
      <c r="E23" s="213">
        <v>80</v>
      </c>
      <c r="F23" s="203"/>
      <c r="G23" s="204">
        <f t="shared" si="0"/>
        <v>0</v>
      </c>
    </row>
    <row r="24" spans="1:14" s="106" customFormat="1" x14ac:dyDescent="0.2">
      <c r="A24" s="184"/>
      <c r="B24" s="459"/>
      <c r="C24" s="211" t="s">
        <v>150</v>
      </c>
      <c r="D24" s="212" t="s">
        <v>36</v>
      </c>
      <c r="E24" s="214">
        <v>10</v>
      </c>
      <c r="F24" s="208"/>
      <c r="G24" s="204">
        <f t="shared" si="0"/>
        <v>0</v>
      </c>
      <c r="H24" s="187"/>
      <c r="I24" s="215"/>
      <c r="J24" s="216"/>
      <c r="K24" s="217"/>
      <c r="L24" s="218"/>
      <c r="M24" s="218"/>
      <c r="N24" s="218"/>
    </row>
    <row r="25" spans="1:14" s="106" customFormat="1" x14ac:dyDescent="0.2">
      <c r="A25" s="184"/>
      <c r="B25" s="459"/>
      <c r="C25" s="211" t="s">
        <v>151</v>
      </c>
      <c r="D25" s="212" t="s">
        <v>36</v>
      </c>
      <c r="E25" s="214">
        <v>1</v>
      </c>
      <c r="F25" s="203"/>
      <c r="G25" s="204">
        <f t="shared" si="0"/>
        <v>0</v>
      </c>
      <c r="H25" s="187"/>
      <c r="I25" s="215"/>
      <c r="J25" s="216"/>
      <c r="K25" s="217"/>
      <c r="L25" s="218"/>
      <c r="M25" s="218"/>
      <c r="N25" s="218"/>
    </row>
    <row r="26" spans="1:14" s="106" customFormat="1" x14ac:dyDescent="0.2">
      <c r="A26" s="184"/>
      <c r="B26" s="459"/>
      <c r="C26" s="211" t="s">
        <v>201</v>
      </c>
      <c r="D26" s="212" t="s">
        <v>36</v>
      </c>
      <c r="E26" s="214">
        <v>1</v>
      </c>
      <c r="F26" s="203"/>
      <c r="G26" s="204">
        <f t="shared" si="0"/>
        <v>0</v>
      </c>
      <c r="H26" s="187"/>
      <c r="I26" s="215"/>
      <c r="J26" s="216"/>
      <c r="K26" s="217"/>
      <c r="L26" s="218"/>
      <c r="M26" s="218"/>
      <c r="N26" s="218"/>
    </row>
    <row r="27" spans="1:14" s="106" customFormat="1" x14ac:dyDescent="0.2">
      <c r="A27" s="184"/>
      <c r="B27" s="459"/>
      <c r="C27" s="211" t="s">
        <v>152</v>
      </c>
      <c r="D27" s="212" t="s">
        <v>36</v>
      </c>
      <c r="E27" s="214">
        <v>15</v>
      </c>
      <c r="F27" s="203"/>
      <c r="G27" s="204">
        <f t="shared" si="0"/>
        <v>0</v>
      </c>
      <c r="H27" s="187"/>
      <c r="I27" s="215"/>
      <c r="J27" s="216"/>
      <c r="K27" s="217"/>
      <c r="L27" s="218"/>
      <c r="M27" s="218"/>
      <c r="N27" s="218"/>
    </row>
    <row r="28" spans="1:14" ht="24" x14ac:dyDescent="0.2">
      <c r="A28" s="183"/>
      <c r="B28" s="459"/>
      <c r="C28" s="210" t="s">
        <v>202</v>
      </c>
      <c r="D28" s="206" t="s">
        <v>35</v>
      </c>
      <c r="E28" s="213">
        <v>2400</v>
      </c>
      <c r="F28" s="203"/>
      <c r="G28" s="204">
        <f t="shared" si="0"/>
        <v>0</v>
      </c>
    </row>
    <row r="29" spans="1:14" ht="24" x14ac:dyDescent="0.2">
      <c r="A29" s="183"/>
      <c r="B29" s="459"/>
      <c r="C29" s="210" t="s">
        <v>203</v>
      </c>
      <c r="D29" s="206" t="s">
        <v>35</v>
      </c>
      <c r="E29" s="207">
        <v>260</v>
      </c>
      <c r="F29" s="203"/>
      <c r="G29" s="204">
        <f t="shared" si="0"/>
        <v>0</v>
      </c>
    </row>
    <row r="30" spans="1:14" ht="24" x14ac:dyDescent="0.2">
      <c r="A30" s="183"/>
      <c r="B30" s="459"/>
      <c r="C30" s="210" t="s">
        <v>153</v>
      </c>
      <c r="D30" s="206" t="s">
        <v>35</v>
      </c>
      <c r="E30" s="207">
        <v>120</v>
      </c>
      <c r="F30" s="203"/>
      <c r="G30" s="204">
        <f t="shared" si="0"/>
        <v>0</v>
      </c>
    </row>
    <row r="31" spans="1:14" ht="24" x14ac:dyDescent="0.2">
      <c r="A31" s="183"/>
      <c r="B31" s="459"/>
      <c r="C31" s="210" t="s">
        <v>204</v>
      </c>
      <c r="D31" s="206" t="s">
        <v>35</v>
      </c>
      <c r="E31" s="207">
        <v>60</v>
      </c>
      <c r="F31" s="203"/>
      <c r="G31" s="204">
        <f t="shared" si="0"/>
        <v>0</v>
      </c>
    </row>
    <row r="32" spans="1:14" ht="24" customHeight="1" thickBot="1" x14ac:dyDescent="0.25">
      <c r="A32" s="183"/>
      <c r="B32" s="460"/>
      <c r="C32" s="219" t="s">
        <v>154</v>
      </c>
      <c r="D32" s="206" t="s">
        <v>35</v>
      </c>
      <c r="E32" s="207">
        <v>4500</v>
      </c>
      <c r="F32" s="208"/>
      <c r="G32" s="204">
        <f t="shared" si="0"/>
        <v>0</v>
      </c>
    </row>
    <row r="33" spans="1:7" ht="13.5" thickBot="1" x14ac:dyDescent="0.25">
      <c r="A33" s="172"/>
      <c r="B33" s="461" t="s">
        <v>37</v>
      </c>
      <c r="C33" s="220" t="s">
        <v>38</v>
      </c>
      <c r="D33" s="196"/>
      <c r="E33" s="221"/>
      <c r="F33" s="198"/>
      <c r="G33" s="199">
        <f>SUM(G34:G40)</f>
        <v>0</v>
      </c>
    </row>
    <row r="34" spans="1:7" ht="12.75" customHeight="1" x14ac:dyDescent="0.2">
      <c r="A34" s="183"/>
      <c r="B34" s="462"/>
      <c r="C34" s="200" t="s">
        <v>155</v>
      </c>
      <c r="D34" s="201" t="s">
        <v>35</v>
      </c>
      <c r="E34" s="222">
        <v>15000</v>
      </c>
      <c r="F34" s="203"/>
      <c r="G34" s="204">
        <f t="shared" ref="G34:G40" si="1">ROUND(F34,2)*E34</f>
        <v>0</v>
      </c>
    </row>
    <row r="35" spans="1:7" ht="12.75" customHeight="1" x14ac:dyDescent="0.2">
      <c r="A35" s="183"/>
      <c r="B35" s="462"/>
      <c r="C35" s="205" t="s">
        <v>205</v>
      </c>
      <c r="D35" s="206" t="s">
        <v>35</v>
      </c>
      <c r="E35" s="207">
        <v>1500</v>
      </c>
      <c r="F35" s="203"/>
      <c r="G35" s="204">
        <f t="shared" si="1"/>
        <v>0</v>
      </c>
    </row>
    <row r="36" spans="1:7" ht="12.75" customHeight="1" x14ac:dyDescent="0.2">
      <c r="A36" s="183"/>
      <c r="B36" s="462"/>
      <c r="C36" s="205" t="s">
        <v>206</v>
      </c>
      <c r="D36" s="206" t="s">
        <v>35</v>
      </c>
      <c r="E36" s="207">
        <v>1500</v>
      </c>
      <c r="F36" s="203"/>
      <c r="G36" s="204">
        <f t="shared" si="1"/>
        <v>0</v>
      </c>
    </row>
    <row r="37" spans="1:7" x14ac:dyDescent="0.2">
      <c r="A37" s="183"/>
      <c r="B37" s="462"/>
      <c r="C37" s="223" t="s">
        <v>156</v>
      </c>
      <c r="D37" s="206" t="s">
        <v>35</v>
      </c>
      <c r="E37" s="207">
        <v>800</v>
      </c>
      <c r="F37" s="203"/>
      <c r="G37" s="204">
        <f t="shared" si="1"/>
        <v>0</v>
      </c>
    </row>
    <row r="38" spans="1:7" ht="12.75" customHeight="1" x14ac:dyDescent="0.2">
      <c r="A38" s="183"/>
      <c r="B38" s="462"/>
      <c r="C38" s="205" t="s">
        <v>39</v>
      </c>
      <c r="D38" s="206" t="s">
        <v>35</v>
      </c>
      <c r="E38" s="207">
        <v>800</v>
      </c>
      <c r="F38" s="203"/>
      <c r="G38" s="204">
        <f t="shared" si="1"/>
        <v>0</v>
      </c>
    </row>
    <row r="39" spans="1:7" ht="12.75" customHeight="1" x14ac:dyDescent="0.2">
      <c r="A39" s="183"/>
      <c r="B39" s="462"/>
      <c r="C39" s="205" t="s">
        <v>157</v>
      </c>
      <c r="D39" s="206" t="s">
        <v>35</v>
      </c>
      <c r="E39" s="207">
        <v>600</v>
      </c>
      <c r="F39" s="203"/>
      <c r="G39" s="204">
        <f t="shared" si="1"/>
        <v>0</v>
      </c>
    </row>
    <row r="40" spans="1:7" ht="13.5" customHeight="1" thickBot="1" x14ac:dyDescent="0.25">
      <c r="A40" s="224"/>
      <c r="B40" s="463"/>
      <c r="C40" s="205" t="s">
        <v>40</v>
      </c>
      <c r="D40" s="225" t="s">
        <v>35</v>
      </c>
      <c r="E40" s="207">
        <v>360</v>
      </c>
      <c r="F40" s="203"/>
      <c r="G40" s="204">
        <f t="shared" si="1"/>
        <v>0</v>
      </c>
    </row>
    <row r="41" spans="1:7" ht="13.5" thickBot="1" x14ac:dyDescent="0.25">
      <c r="A41" s="172"/>
      <c r="B41" s="461" t="s">
        <v>41</v>
      </c>
      <c r="C41" s="220" t="s">
        <v>42</v>
      </c>
      <c r="D41" s="196"/>
      <c r="E41" s="221"/>
      <c r="F41" s="198"/>
      <c r="G41" s="199">
        <f>SUM(G42:G64)</f>
        <v>0</v>
      </c>
    </row>
    <row r="42" spans="1:7" ht="12.75" customHeight="1" x14ac:dyDescent="0.2">
      <c r="A42" s="183"/>
      <c r="B42" s="462"/>
      <c r="C42" s="226" t="s">
        <v>43</v>
      </c>
      <c r="D42" s="201" t="s">
        <v>36</v>
      </c>
      <c r="E42" s="222">
        <v>1150</v>
      </c>
      <c r="F42" s="421"/>
      <c r="G42" s="227">
        <f>ROUND(F42,2)*E42</f>
        <v>0</v>
      </c>
    </row>
    <row r="43" spans="1:7" ht="25.5" customHeight="1" x14ac:dyDescent="0.2">
      <c r="A43" s="183"/>
      <c r="B43" s="462"/>
      <c r="C43" s="226" t="s">
        <v>44</v>
      </c>
      <c r="D43" s="206" t="s">
        <v>36</v>
      </c>
      <c r="E43" s="222">
        <f>E47+E48+E49+E51+E52+E53+E54+E55+E56</f>
        <v>475</v>
      </c>
      <c r="F43" s="236"/>
      <c r="G43" s="227">
        <f t="shared" ref="G43:G64" si="2">ROUND(F43,2)*E43</f>
        <v>0</v>
      </c>
    </row>
    <row r="44" spans="1:7" ht="24" x14ac:dyDescent="0.2">
      <c r="A44" s="183"/>
      <c r="B44" s="462"/>
      <c r="C44" s="205" t="s">
        <v>45</v>
      </c>
      <c r="D44" s="206" t="s">
        <v>36</v>
      </c>
      <c r="E44" s="207">
        <f>E57+E58+E59</f>
        <v>60</v>
      </c>
      <c r="F44" s="236"/>
      <c r="G44" s="227">
        <f t="shared" si="2"/>
        <v>0</v>
      </c>
    </row>
    <row r="45" spans="1:7" ht="12.75" customHeight="1" x14ac:dyDescent="0.2">
      <c r="A45" s="183"/>
      <c r="B45" s="462"/>
      <c r="C45" s="210" t="s">
        <v>46</v>
      </c>
      <c r="D45" s="206" t="s">
        <v>36</v>
      </c>
      <c r="E45" s="207">
        <v>25</v>
      </c>
      <c r="F45" s="236"/>
      <c r="G45" s="227">
        <f t="shared" si="2"/>
        <v>0</v>
      </c>
    </row>
    <row r="46" spans="1:7" ht="12.75" customHeight="1" x14ac:dyDescent="0.2">
      <c r="A46" s="183"/>
      <c r="B46" s="462"/>
      <c r="C46" s="210" t="s">
        <v>47</v>
      </c>
      <c r="D46" s="206" t="s">
        <v>36</v>
      </c>
      <c r="E46" s="207">
        <v>25</v>
      </c>
      <c r="F46" s="422"/>
      <c r="G46" s="227">
        <f t="shared" si="2"/>
        <v>0</v>
      </c>
    </row>
    <row r="47" spans="1:7" ht="12.75" customHeight="1" x14ac:dyDescent="0.2">
      <c r="A47" s="183"/>
      <c r="B47" s="462"/>
      <c r="C47" s="210" t="s">
        <v>207</v>
      </c>
      <c r="D47" s="206" t="s">
        <v>36</v>
      </c>
      <c r="E47" s="207">
        <v>80</v>
      </c>
      <c r="F47" s="236"/>
      <c r="G47" s="227">
        <f t="shared" si="2"/>
        <v>0</v>
      </c>
    </row>
    <row r="48" spans="1:7" ht="12.75" customHeight="1" x14ac:dyDescent="0.2">
      <c r="A48" s="183"/>
      <c r="B48" s="462"/>
      <c r="C48" s="210" t="s">
        <v>48</v>
      </c>
      <c r="D48" s="206" t="s">
        <v>36</v>
      </c>
      <c r="E48" s="207">
        <v>65</v>
      </c>
      <c r="F48" s="236"/>
      <c r="G48" s="227">
        <f t="shared" si="2"/>
        <v>0</v>
      </c>
    </row>
    <row r="49" spans="1:7" ht="12.75" customHeight="1" x14ac:dyDescent="0.2">
      <c r="A49" s="183"/>
      <c r="B49" s="462"/>
      <c r="C49" s="210" t="s">
        <v>49</v>
      </c>
      <c r="D49" s="206" t="s">
        <v>36</v>
      </c>
      <c r="E49" s="207">
        <v>60</v>
      </c>
      <c r="F49" s="422"/>
      <c r="G49" s="227">
        <f t="shared" si="2"/>
        <v>0</v>
      </c>
    </row>
    <row r="50" spans="1:7" ht="12.75" customHeight="1" x14ac:dyDescent="0.2">
      <c r="A50" s="183"/>
      <c r="B50" s="462"/>
      <c r="C50" s="210" t="s">
        <v>50</v>
      </c>
      <c r="D50" s="206" t="s">
        <v>36</v>
      </c>
      <c r="E50" s="207">
        <v>60</v>
      </c>
      <c r="F50" s="236"/>
      <c r="G50" s="227">
        <f t="shared" si="2"/>
        <v>0</v>
      </c>
    </row>
    <row r="51" spans="1:7" ht="12.75" customHeight="1" x14ac:dyDescent="0.2">
      <c r="A51" s="183"/>
      <c r="B51" s="462"/>
      <c r="C51" s="210" t="s">
        <v>51</v>
      </c>
      <c r="D51" s="206" t="s">
        <v>36</v>
      </c>
      <c r="E51" s="207">
        <v>30</v>
      </c>
      <c r="F51" s="236"/>
      <c r="G51" s="227">
        <f t="shared" si="2"/>
        <v>0</v>
      </c>
    </row>
    <row r="52" spans="1:7" ht="12.75" customHeight="1" x14ac:dyDescent="0.2">
      <c r="A52" s="183"/>
      <c r="B52" s="462"/>
      <c r="C52" s="210" t="s">
        <v>52</v>
      </c>
      <c r="D52" s="206" t="s">
        <v>36</v>
      </c>
      <c r="E52" s="207">
        <v>70</v>
      </c>
      <c r="F52" s="236"/>
      <c r="G52" s="227">
        <f t="shared" si="2"/>
        <v>0</v>
      </c>
    </row>
    <row r="53" spans="1:7" ht="12.75" customHeight="1" x14ac:dyDescent="0.2">
      <c r="A53" s="183"/>
      <c r="B53" s="462"/>
      <c r="C53" s="210" t="s">
        <v>208</v>
      </c>
      <c r="D53" s="206" t="s">
        <v>36</v>
      </c>
      <c r="E53" s="207">
        <v>30</v>
      </c>
      <c r="F53" s="236"/>
      <c r="G53" s="227">
        <f t="shared" si="2"/>
        <v>0</v>
      </c>
    </row>
    <row r="54" spans="1:7" ht="12.75" customHeight="1" x14ac:dyDescent="0.2">
      <c r="A54" s="183"/>
      <c r="B54" s="462"/>
      <c r="C54" s="210" t="s">
        <v>209</v>
      </c>
      <c r="D54" s="206" t="s">
        <v>36</v>
      </c>
      <c r="E54" s="207">
        <v>45</v>
      </c>
      <c r="F54" s="236"/>
      <c r="G54" s="227">
        <f t="shared" si="2"/>
        <v>0</v>
      </c>
    </row>
    <row r="55" spans="1:7" ht="12.75" customHeight="1" x14ac:dyDescent="0.2">
      <c r="A55" s="183"/>
      <c r="B55" s="462"/>
      <c r="C55" s="210" t="s">
        <v>53</v>
      </c>
      <c r="D55" s="206" t="s">
        <v>36</v>
      </c>
      <c r="E55" s="207">
        <v>50</v>
      </c>
      <c r="F55" s="236"/>
      <c r="G55" s="227">
        <f t="shared" si="2"/>
        <v>0</v>
      </c>
    </row>
    <row r="56" spans="1:7" ht="12.75" customHeight="1" x14ac:dyDescent="0.2">
      <c r="A56" s="183"/>
      <c r="B56" s="462"/>
      <c r="C56" s="210" t="s">
        <v>54</v>
      </c>
      <c r="D56" s="206" t="s">
        <v>36</v>
      </c>
      <c r="E56" s="207">
        <v>45</v>
      </c>
      <c r="F56" s="236"/>
      <c r="G56" s="227">
        <f t="shared" si="2"/>
        <v>0</v>
      </c>
    </row>
    <row r="57" spans="1:7" ht="12.75" customHeight="1" x14ac:dyDescent="0.2">
      <c r="A57" s="183"/>
      <c r="B57" s="462"/>
      <c r="C57" s="210" t="s">
        <v>210</v>
      </c>
      <c r="D57" s="206" t="s">
        <v>36</v>
      </c>
      <c r="E57" s="207">
        <v>20</v>
      </c>
      <c r="F57" s="236"/>
      <c r="G57" s="227">
        <f t="shared" si="2"/>
        <v>0</v>
      </c>
    </row>
    <row r="58" spans="1:7" ht="12.75" customHeight="1" x14ac:dyDescent="0.2">
      <c r="A58" s="183"/>
      <c r="B58" s="462"/>
      <c r="C58" s="210" t="s">
        <v>211</v>
      </c>
      <c r="D58" s="206" t="s">
        <v>36</v>
      </c>
      <c r="E58" s="207">
        <v>20</v>
      </c>
      <c r="F58" s="236"/>
      <c r="G58" s="227">
        <f>ROUND(F58,2)*E58</f>
        <v>0</v>
      </c>
    </row>
    <row r="59" spans="1:7" ht="12.75" customHeight="1" x14ac:dyDescent="0.2">
      <c r="A59" s="183"/>
      <c r="B59" s="462"/>
      <c r="C59" s="205" t="s">
        <v>55</v>
      </c>
      <c r="D59" s="206" t="s">
        <v>36</v>
      </c>
      <c r="E59" s="207">
        <v>20</v>
      </c>
      <c r="F59" s="422"/>
      <c r="G59" s="227">
        <f>ROUND(F59,2)*E59</f>
        <v>0</v>
      </c>
    </row>
    <row r="60" spans="1:7" ht="12.75" customHeight="1" x14ac:dyDescent="0.2">
      <c r="A60" s="183"/>
      <c r="B60" s="462"/>
      <c r="C60" s="210" t="s">
        <v>212</v>
      </c>
      <c r="D60" s="206" t="s">
        <v>36</v>
      </c>
      <c r="E60" s="207">
        <f>SUM(E61:E64)</f>
        <v>280</v>
      </c>
      <c r="F60" s="236"/>
      <c r="G60" s="227">
        <f>ROUND(F60,2)*E60</f>
        <v>0</v>
      </c>
    </row>
    <row r="61" spans="1:7" ht="12.75" customHeight="1" x14ac:dyDescent="0.2">
      <c r="A61" s="183"/>
      <c r="B61" s="462"/>
      <c r="C61" s="210" t="s">
        <v>56</v>
      </c>
      <c r="D61" s="206" t="s">
        <v>36</v>
      </c>
      <c r="E61" s="207">
        <v>30</v>
      </c>
      <c r="F61" s="422"/>
      <c r="G61" s="227">
        <f>ROUND(F61,2)*E61</f>
        <v>0</v>
      </c>
    </row>
    <row r="62" spans="1:7" ht="12.75" customHeight="1" x14ac:dyDescent="0.2">
      <c r="A62" s="183"/>
      <c r="B62" s="462"/>
      <c r="C62" s="210" t="s">
        <v>213</v>
      </c>
      <c r="D62" s="206" t="s">
        <v>36</v>
      </c>
      <c r="E62" s="207">
        <v>70</v>
      </c>
      <c r="F62" s="236"/>
      <c r="G62" s="227">
        <f t="shared" si="2"/>
        <v>0</v>
      </c>
    </row>
    <row r="63" spans="1:7" ht="25.5" customHeight="1" x14ac:dyDescent="0.2">
      <c r="A63" s="183"/>
      <c r="B63" s="462"/>
      <c r="C63" s="205" t="s">
        <v>57</v>
      </c>
      <c r="D63" s="206" t="s">
        <v>36</v>
      </c>
      <c r="E63" s="207">
        <v>60</v>
      </c>
      <c r="F63" s="236"/>
      <c r="G63" s="227">
        <f t="shared" si="2"/>
        <v>0</v>
      </c>
    </row>
    <row r="64" spans="1:7" ht="12.75" customHeight="1" thickBot="1" x14ac:dyDescent="0.25">
      <c r="A64" s="183"/>
      <c r="B64" s="463"/>
      <c r="C64" s="228" t="s">
        <v>58</v>
      </c>
      <c r="D64" s="206" t="s">
        <v>36</v>
      </c>
      <c r="E64" s="207">
        <v>120</v>
      </c>
      <c r="F64" s="423"/>
      <c r="G64" s="227">
        <f t="shared" si="2"/>
        <v>0</v>
      </c>
    </row>
    <row r="65" spans="1:7" ht="13.5" thickBot="1" x14ac:dyDescent="0.25">
      <c r="A65" s="172"/>
      <c r="B65" s="461" t="s">
        <v>59</v>
      </c>
      <c r="C65" s="220" t="s">
        <v>60</v>
      </c>
      <c r="D65" s="229"/>
      <c r="E65" s="221"/>
      <c r="F65" s="198"/>
      <c r="G65" s="199">
        <f>SUM(G66:G71)</f>
        <v>0</v>
      </c>
    </row>
    <row r="66" spans="1:7" x14ac:dyDescent="0.2">
      <c r="A66" s="172"/>
      <c r="B66" s="464"/>
      <c r="C66" s="230" t="s">
        <v>214</v>
      </c>
      <c r="D66" s="201" t="s">
        <v>36</v>
      </c>
      <c r="E66" s="222">
        <v>30</v>
      </c>
      <c r="F66" s="203"/>
      <c r="G66" s="204">
        <f>ROUND(F66,2)*E66</f>
        <v>0</v>
      </c>
    </row>
    <row r="67" spans="1:7" x14ac:dyDescent="0.2">
      <c r="A67" s="172"/>
      <c r="B67" s="464"/>
      <c r="C67" s="230" t="s">
        <v>215</v>
      </c>
      <c r="D67" s="201" t="s">
        <v>36</v>
      </c>
      <c r="E67" s="222">
        <v>20</v>
      </c>
      <c r="F67" s="203"/>
      <c r="G67" s="204">
        <f>ROUND(F67,2)*E67</f>
        <v>0</v>
      </c>
    </row>
    <row r="68" spans="1:7" ht="24" x14ac:dyDescent="0.2">
      <c r="A68" s="183"/>
      <c r="B68" s="462"/>
      <c r="C68" s="230" t="s">
        <v>216</v>
      </c>
      <c r="D68" s="201" t="s">
        <v>36</v>
      </c>
      <c r="E68" s="222">
        <v>70</v>
      </c>
      <c r="F68" s="203"/>
      <c r="G68" s="204">
        <f>ROUND(F68,2)*E68</f>
        <v>0</v>
      </c>
    </row>
    <row r="69" spans="1:7" ht="12.75" customHeight="1" x14ac:dyDescent="0.2">
      <c r="A69" s="183"/>
      <c r="B69" s="462"/>
      <c r="C69" s="211" t="s">
        <v>186</v>
      </c>
      <c r="D69" s="201" t="s">
        <v>36</v>
      </c>
      <c r="E69" s="222">
        <v>30</v>
      </c>
      <c r="F69" s="203"/>
      <c r="G69" s="204">
        <f t="shared" ref="G69:G71" si="3">ROUND(F69,2)*E69</f>
        <v>0</v>
      </c>
    </row>
    <row r="70" spans="1:7" ht="12.75" customHeight="1" x14ac:dyDescent="0.2">
      <c r="A70" s="183"/>
      <c r="B70" s="462"/>
      <c r="C70" s="211" t="s">
        <v>187</v>
      </c>
      <c r="D70" s="201" t="s">
        <v>36</v>
      </c>
      <c r="E70" s="222">
        <v>10</v>
      </c>
      <c r="F70" s="203"/>
      <c r="G70" s="204">
        <f t="shared" si="3"/>
        <v>0</v>
      </c>
    </row>
    <row r="71" spans="1:7" ht="13.5" customHeight="1" thickBot="1" x14ac:dyDescent="0.25">
      <c r="A71" s="183"/>
      <c r="B71" s="463"/>
      <c r="C71" s="210" t="s">
        <v>158</v>
      </c>
      <c r="D71" s="206" t="s">
        <v>36</v>
      </c>
      <c r="E71" s="207">
        <v>40</v>
      </c>
      <c r="F71" s="208"/>
      <c r="G71" s="204">
        <f t="shared" si="3"/>
        <v>0</v>
      </c>
    </row>
    <row r="72" spans="1:7" ht="13.5" thickBot="1" x14ac:dyDescent="0.25">
      <c r="A72" s="172"/>
      <c r="B72" s="461" t="s">
        <v>8</v>
      </c>
      <c r="C72" s="220" t="s">
        <v>61</v>
      </c>
      <c r="D72" s="196"/>
      <c r="E72" s="221"/>
      <c r="F72" s="198"/>
      <c r="G72" s="199">
        <f>SUM(G73:G75)</f>
        <v>0</v>
      </c>
    </row>
    <row r="73" spans="1:7" ht="12.75" customHeight="1" x14ac:dyDescent="0.2">
      <c r="A73" s="183"/>
      <c r="B73" s="462"/>
      <c r="C73" s="223" t="s">
        <v>62</v>
      </c>
      <c r="D73" s="201" t="s">
        <v>36</v>
      </c>
      <c r="E73" s="222">
        <v>650</v>
      </c>
      <c r="F73" s="203"/>
      <c r="G73" s="204">
        <f>ROUND(F73,2)*E73</f>
        <v>0</v>
      </c>
    </row>
    <row r="74" spans="1:7" ht="24" x14ac:dyDescent="0.2">
      <c r="A74" s="183"/>
      <c r="B74" s="462"/>
      <c r="C74" s="210" t="s">
        <v>63</v>
      </c>
      <c r="D74" s="206" t="s">
        <v>36</v>
      </c>
      <c r="E74" s="207">
        <v>650</v>
      </c>
      <c r="F74" s="208"/>
      <c r="G74" s="204">
        <f>ROUND(F74,2)*E74</f>
        <v>0</v>
      </c>
    </row>
    <row r="75" spans="1:7" ht="13.5" customHeight="1" thickBot="1" x14ac:dyDescent="0.25">
      <c r="A75" s="183"/>
      <c r="B75" s="463"/>
      <c r="C75" s="231" t="s">
        <v>64</v>
      </c>
      <c r="D75" s="232" t="s">
        <v>35</v>
      </c>
      <c r="E75" s="233">
        <v>5000</v>
      </c>
      <c r="F75" s="234"/>
      <c r="G75" s="235">
        <f>ROUND(F75,2)*E75</f>
        <v>0</v>
      </c>
    </row>
    <row r="76" spans="1:7" ht="13.5" thickBot="1" x14ac:dyDescent="0.25">
      <c r="A76" s="172"/>
      <c r="B76" s="461" t="s">
        <v>10</v>
      </c>
      <c r="C76" s="220" t="s">
        <v>65</v>
      </c>
      <c r="D76" s="196"/>
      <c r="E76" s="221"/>
      <c r="F76" s="198"/>
      <c r="G76" s="199">
        <f>SUM(G77:G89)</f>
        <v>0</v>
      </c>
    </row>
    <row r="77" spans="1:7" ht="12.75" customHeight="1" x14ac:dyDescent="0.2">
      <c r="A77" s="183"/>
      <c r="B77" s="462"/>
      <c r="C77" s="223" t="s">
        <v>217</v>
      </c>
      <c r="D77" s="201" t="s">
        <v>36</v>
      </c>
      <c r="E77" s="222">
        <v>1</v>
      </c>
      <c r="F77" s="236"/>
      <c r="G77" s="204">
        <f t="shared" ref="G77:G89" si="4">ROUND(F77,2)*E77</f>
        <v>0</v>
      </c>
    </row>
    <row r="78" spans="1:7" ht="12.75" customHeight="1" x14ac:dyDescent="0.2">
      <c r="A78" s="183"/>
      <c r="B78" s="462"/>
      <c r="C78" s="210" t="s">
        <v>66</v>
      </c>
      <c r="D78" s="206" t="s">
        <v>36</v>
      </c>
      <c r="E78" s="207">
        <f>E42+E71</f>
        <v>1190</v>
      </c>
      <c r="F78" s="237"/>
      <c r="G78" s="204">
        <f t="shared" si="4"/>
        <v>0</v>
      </c>
    </row>
    <row r="79" spans="1:7" ht="12.75" customHeight="1" x14ac:dyDescent="0.2">
      <c r="A79" s="183"/>
      <c r="B79" s="462"/>
      <c r="C79" s="210" t="s">
        <v>67</v>
      </c>
      <c r="D79" s="206" t="s">
        <v>36</v>
      </c>
      <c r="E79" s="207">
        <f>E43</f>
        <v>475</v>
      </c>
      <c r="F79" s="237"/>
      <c r="G79" s="204">
        <f t="shared" si="4"/>
        <v>0</v>
      </c>
    </row>
    <row r="80" spans="1:7" ht="12.75" customHeight="1" x14ac:dyDescent="0.2">
      <c r="A80" s="183"/>
      <c r="B80" s="462"/>
      <c r="C80" s="210" t="s">
        <v>68</v>
      </c>
      <c r="D80" s="206" t="s">
        <v>36</v>
      </c>
      <c r="E80" s="207">
        <f>E44+E60</f>
        <v>340</v>
      </c>
      <c r="F80" s="237"/>
      <c r="G80" s="204">
        <f t="shared" si="4"/>
        <v>0</v>
      </c>
    </row>
    <row r="81" spans="1:14" ht="25.5" customHeight="1" x14ac:dyDescent="0.2">
      <c r="A81" s="183"/>
      <c r="B81" s="462"/>
      <c r="C81" s="238" t="s">
        <v>159</v>
      </c>
      <c r="D81" s="206" t="s">
        <v>36</v>
      </c>
      <c r="E81" s="207">
        <v>1</v>
      </c>
      <c r="F81" s="237"/>
      <c r="G81" s="204">
        <f t="shared" si="4"/>
        <v>0</v>
      </c>
    </row>
    <row r="82" spans="1:14" ht="12.75" customHeight="1" x14ac:dyDescent="0.2">
      <c r="A82" s="183"/>
      <c r="B82" s="462"/>
      <c r="C82" s="210" t="s">
        <v>160</v>
      </c>
      <c r="D82" s="206" t="s">
        <v>35</v>
      </c>
      <c r="E82" s="207">
        <v>240</v>
      </c>
      <c r="F82" s="237"/>
      <c r="G82" s="204">
        <f t="shared" si="4"/>
        <v>0</v>
      </c>
    </row>
    <row r="83" spans="1:14" ht="12.75" customHeight="1" x14ac:dyDescent="0.2">
      <c r="A83" s="183"/>
      <c r="B83" s="462"/>
      <c r="C83" s="210" t="s">
        <v>161</v>
      </c>
      <c r="D83" s="206" t="s">
        <v>36</v>
      </c>
      <c r="E83" s="207">
        <v>80</v>
      </c>
      <c r="F83" s="237"/>
      <c r="G83" s="204">
        <f t="shared" si="4"/>
        <v>0</v>
      </c>
    </row>
    <row r="84" spans="1:14" ht="12.75" customHeight="1" x14ac:dyDescent="0.2">
      <c r="A84" s="183"/>
      <c r="B84" s="462"/>
      <c r="C84" s="210" t="s">
        <v>218</v>
      </c>
      <c r="D84" s="206" t="s">
        <v>36</v>
      </c>
      <c r="E84" s="239">
        <v>180</v>
      </c>
      <c r="F84" s="240"/>
      <c r="G84" s="204">
        <f t="shared" si="4"/>
        <v>0</v>
      </c>
    </row>
    <row r="85" spans="1:14" ht="24" x14ac:dyDescent="0.2">
      <c r="A85" s="183"/>
      <c r="B85" s="462"/>
      <c r="C85" s="211" t="s">
        <v>162</v>
      </c>
      <c r="D85" s="206" t="s">
        <v>36</v>
      </c>
      <c r="E85" s="239">
        <v>1</v>
      </c>
      <c r="F85" s="240"/>
      <c r="G85" s="204">
        <f t="shared" si="4"/>
        <v>0</v>
      </c>
    </row>
    <row r="86" spans="1:14" x14ac:dyDescent="0.2">
      <c r="A86" s="183"/>
      <c r="B86" s="462"/>
      <c r="C86" s="211" t="s">
        <v>219</v>
      </c>
      <c r="D86" s="206" t="s">
        <v>36</v>
      </c>
      <c r="E86" s="239">
        <v>4</v>
      </c>
      <c r="F86" s="240"/>
      <c r="G86" s="204">
        <f t="shared" si="4"/>
        <v>0</v>
      </c>
    </row>
    <row r="87" spans="1:14" ht="24" x14ac:dyDescent="0.2">
      <c r="A87" s="183"/>
      <c r="B87" s="462"/>
      <c r="C87" s="209" t="s">
        <v>163</v>
      </c>
      <c r="D87" s="206" t="s">
        <v>164</v>
      </c>
      <c r="E87" s="239">
        <v>1</v>
      </c>
      <c r="F87" s="240"/>
      <c r="G87" s="204">
        <f t="shared" si="4"/>
        <v>0</v>
      </c>
    </row>
    <row r="88" spans="1:14" x14ac:dyDescent="0.2">
      <c r="A88" s="183"/>
      <c r="B88" s="462"/>
      <c r="C88" s="209" t="s">
        <v>220</v>
      </c>
      <c r="D88" s="206" t="s">
        <v>164</v>
      </c>
      <c r="E88" s="239">
        <v>1</v>
      </c>
      <c r="F88" s="240"/>
      <c r="G88" s="204">
        <f t="shared" si="4"/>
        <v>0</v>
      </c>
    </row>
    <row r="89" spans="1:14" ht="156.75" thickBot="1" x14ac:dyDescent="0.25">
      <c r="A89" s="183"/>
      <c r="B89" s="462"/>
      <c r="C89" s="241" t="s">
        <v>229</v>
      </c>
      <c r="D89" s="242" t="s">
        <v>71</v>
      </c>
      <c r="E89" s="420"/>
      <c r="F89" s="240"/>
      <c r="G89" s="243">
        <f t="shared" si="4"/>
        <v>0</v>
      </c>
    </row>
    <row r="90" spans="1:14" ht="7.5" customHeight="1" thickBot="1" x14ac:dyDescent="0.25">
      <c r="A90" s="183"/>
      <c r="B90" s="244"/>
      <c r="C90" s="245"/>
      <c r="D90" s="246"/>
      <c r="E90" s="247"/>
      <c r="F90" s="248"/>
      <c r="G90" s="249"/>
    </row>
    <row r="91" spans="1:14" s="257" customFormat="1" ht="16.5" thickBot="1" x14ac:dyDescent="0.25">
      <c r="A91" s="169"/>
      <c r="B91" s="250"/>
      <c r="C91" s="251" t="s">
        <v>69</v>
      </c>
      <c r="D91" s="252"/>
      <c r="E91" s="188"/>
      <c r="F91" s="253"/>
      <c r="G91" s="254">
        <f>G76+G72+G65+G41+G33+G9</f>
        <v>0</v>
      </c>
      <c r="H91" s="187"/>
      <c r="I91" s="215"/>
      <c r="J91" s="255"/>
      <c r="K91" s="256"/>
      <c r="L91" s="218"/>
      <c r="M91" s="218"/>
      <c r="N91" s="256"/>
    </row>
    <row r="92" spans="1:14" s="257" customFormat="1" x14ac:dyDescent="0.2">
      <c r="A92" s="169"/>
      <c r="B92" s="258"/>
      <c r="C92" s="259" t="s">
        <v>221</v>
      </c>
      <c r="D92" s="260"/>
      <c r="E92" s="261"/>
      <c r="F92" s="262"/>
      <c r="G92" s="263">
        <f>G91*0.23</f>
        <v>0</v>
      </c>
      <c r="H92" s="187"/>
      <c r="I92" s="215"/>
      <c r="J92" s="255"/>
      <c r="K92" s="256"/>
      <c r="L92" s="218"/>
      <c r="M92" s="218"/>
      <c r="N92" s="256"/>
    </row>
    <row r="93" spans="1:14" s="257" customFormat="1" ht="13.5" thickBot="1" x14ac:dyDescent="0.25">
      <c r="A93" s="169"/>
      <c r="B93" s="250"/>
      <c r="C93" s="264" t="s">
        <v>70</v>
      </c>
      <c r="D93" s="252"/>
      <c r="E93" s="188"/>
      <c r="F93" s="253"/>
      <c r="G93" s="254">
        <f>G91+G92</f>
        <v>0</v>
      </c>
      <c r="H93" s="187"/>
      <c r="I93" s="215"/>
      <c r="J93" s="255"/>
      <c r="K93" s="256"/>
      <c r="L93" s="218"/>
      <c r="M93" s="218"/>
      <c r="N93" s="256"/>
    </row>
    <row r="94" spans="1:14" x14ac:dyDescent="0.2">
      <c r="B94" s="168"/>
      <c r="C94" s="168"/>
      <c r="D94" s="168"/>
      <c r="E94" s="168"/>
      <c r="F94" s="168"/>
      <c r="G94" s="168"/>
    </row>
    <row r="95" spans="1:14" x14ac:dyDescent="0.2">
      <c r="B95" s="265" t="s">
        <v>222</v>
      </c>
      <c r="C95" s="265"/>
      <c r="D95" s="265"/>
      <c r="E95" s="265"/>
      <c r="F95" s="265"/>
      <c r="G95" s="265"/>
    </row>
    <row r="96" spans="1:14" x14ac:dyDescent="0.2">
      <c r="B96" s="265"/>
      <c r="C96" s="265"/>
      <c r="D96" s="265"/>
      <c r="E96" s="265"/>
      <c r="F96" s="265"/>
      <c r="G96" s="265"/>
    </row>
    <row r="97" spans="2:8" x14ac:dyDescent="0.2">
      <c r="B97" s="266" t="s">
        <v>223</v>
      </c>
      <c r="C97" s="266"/>
      <c r="D97" s="266"/>
      <c r="E97" s="266"/>
      <c r="F97" s="266"/>
      <c r="G97" s="266"/>
    </row>
    <row r="98" spans="2:8" x14ac:dyDescent="0.2">
      <c r="B98" s="267"/>
      <c r="C98" s="267"/>
      <c r="D98" s="267"/>
      <c r="E98" s="267"/>
      <c r="F98" s="267"/>
      <c r="G98" s="267"/>
    </row>
    <row r="99" spans="2:8" x14ac:dyDescent="0.2">
      <c r="B99" s="268" t="s">
        <v>224</v>
      </c>
      <c r="C99" s="268"/>
      <c r="D99" s="268"/>
      <c r="E99" s="268"/>
      <c r="F99" s="268"/>
      <c r="G99" s="268"/>
      <c r="H99" s="269"/>
    </row>
    <row r="100" spans="2:8" x14ac:dyDescent="0.2">
      <c r="B100" s="268"/>
      <c r="C100" s="268"/>
      <c r="D100" s="268"/>
      <c r="E100" s="268"/>
      <c r="F100" s="268"/>
      <c r="G100" s="268"/>
      <c r="H100" s="269"/>
    </row>
    <row r="101" spans="2:8" x14ac:dyDescent="0.2">
      <c r="B101" s="270" t="s">
        <v>225</v>
      </c>
      <c r="C101" s="268"/>
      <c r="D101" s="268"/>
      <c r="E101" s="268"/>
      <c r="F101" s="268"/>
      <c r="G101" s="268"/>
      <c r="H101" s="269"/>
    </row>
    <row r="103" spans="2:8" x14ac:dyDescent="0.2">
      <c r="B103" s="503" t="s">
        <v>226</v>
      </c>
      <c r="C103" s="503"/>
      <c r="D103" s="504"/>
      <c r="E103" s="504"/>
      <c r="F103" s="504"/>
      <c r="G103" s="504"/>
    </row>
    <row r="104" spans="2:8" x14ac:dyDescent="0.2">
      <c r="B104" s="504"/>
      <c r="C104" s="504"/>
      <c r="D104" s="504"/>
      <c r="E104" s="505" t="s">
        <v>227</v>
      </c>
      <c r="F104" s="505"/>
      <c r="G104" s="504"/>
    </row>
    <row r="105" spans="2:8" x14ac:dyDescent="0.2">
      <c r="B105" s="504"/>
      <c r="C105" s="507" t="s">
        <v>228</v>
      </c>
      <c r="D105" s="506"/>
      <c r="E105" s="506"/>
      <c r="F105" s="506"/>
      <c r="G105" s="506"/>
    </row>
  </sheetData>
  <sheetProtection algorithmName="SHA-512" hashValue="Ue2XiMUFWFA+i5lWsNzMWgr6PWI1hMggUs32S4hBYbcfCFmg8Ye1l11tC6ZQ3Pria6fOufJLTzkr0C1yxUommw==" saltValue="97oZJjfP3deN422ksyzMaQ==" spinCount="100000" sheet="1" objects="1" scenarios="1"/>
  <mergeCells count="9">
    <mergeCell ref="B103:C103"/>
    <mergeCell ref="E104:F104"/>
    <mergeCell ref="C105:G105"/>
    <mergeCell ref="B9:B32"/>
    <mergeCell ref="B33:B40"/>
    <mergeCell ref="B41:B64"/>
    <mergeCell ref="B65:B71"/>
    <mergeCell ref="B72:B75"/>
    <mergeCell ref="B76:B89"/>
  </mergeCells>
  <printOptions horizontalCentered="1"/>
  <pageMargins left="0.25" right="0.25" top="0.75" bottom="0.75" header="0.3" footer="0.3"/>
  <pageSetup paperSize="9" scale="55" fitToHeight="0" orientation="portrait" r:id="rId1"/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4"/>
  <sheetViews>
    <sheetView showGridLines="0" workbookViewId="0">
      <selection activeCell="D1" sqref="D1"/>
    </sheetView>
  </sheetViews>
  <sheetFormatPr defaultColWidth="9.140625" defaultRowHeight="12.75" x14ac:dyDescent="0.2"/>
  <cols>
    <col min="1" max="1" width="4.7109375" style="3" customWidth="1"/>
    <col min="2" max="3" width="4.7109375" style="4" customWidth="1"/>
    <col min="4" max="4" width="47.7109375" style="141" customWidth="1"/>
    <col min="5" max="8" width="13.7109375" style="22" customWidth="1"/>
    <col min="9" max="9" width="19.7109375" style="3" customWidth="1"/>
    <col min="10" max="16384" width="9.140625" style="3"/>
  </cols>
  <sheetData>
    <row r="1" spans="1:9" ht="17.25" customHeight="1" x14ac:dyDescent="0.25">
      <c r="A1" s="430" t="s">
        <v>4</v>
      </c>
      <c r="B1" s="430"/>
      <c r="C1" s="139"/>
      <c r="D1" s="25" t="s">
        <v>265</v>
      </c>
      <c r="E1" s="45"/>
      <c r="F1" s="46"/>
      <c r="G1" s="46"/>
      <c r="H1" s="46"/>
      <c r="I1" s="6" t="s">
        <v>18</v>
      </c>
    </row>
    <row r="2" spans="1:9" ht="17.25" customHeight="1" x14ac:dyDescent="0.2">
      <c r="A2" s="2" t="s">
        <v>75</v>
      </c>
      <c r="D2" s="5"/>
      <c r="E2" s="471" t="s">
        <v>73</v>
      </c>
      <c r="F2" s="472"/>
      <c r="G2" s="472"/>
      <c r="H2" s="472"/>
      <c r="I2" s="6"/>
    </row>
    <row r="3" spans="1:9" ht="17.25" customHeight="1" x14ac:dyDescent="0.2">
      <c r="A3" s="2" t="s">
        <v>287</v>
      </c>
      <c r="B3" s="8"/>
      <c r="C3" s="8"/>
      <c r="D3" s="9"/>
      <c r="E3" s="10"/>
      <c r="F3" s="10"/>
      <c r="G3" s="10"/>
      <c r="H3" s="10"/>
    </row>
    <row r="4" spans="1:9" ht="17.25" customHeight="1" thickBot="1" x14ac:dyDescent="0.25">
      <c r="A4" s="2"/>
      <c r="B4" s="8"/>
      <c r="C4" s="8"/>
      <c r="D4" s="9"/>
      <c r="E4" s="10"/>
      <c r="F4" s="10"/>
      <c r="G4" s="10"/>
      <c r="H4" s="10"/>
    </row>
    <row r="5" spans="1:9" ht="17.25" customHeight="1" x14ac:dyDescent="0.2">
      <c r="A5" s="144"/>
      <c r="B5" s="145"/>
      <c r="C5" s="145"/>
      <c r="D5" s="55"/>
      <c r="E5" s="32" t="s">
        <v>5</v>
      </c>
      <c r="F5" s="33" t="s">
        <v>5</v>
      </c>
      <c r="G5" s="33" t="s">
        <v>5</v>
      </c>
      <c r="H5" s="34" t="s">
        <v>5</v>
      </c>
      <c r="I5" s="473" t="s">
        <v>1</v>
      </c>
    </row>
    <row r="6" spans="1:9" ht="17.25" customHeight="1" thickBot="1" x14ac:dyDescent="0.25">
      <c r="A6" s="437" t="s">
        <v>6</v>
      </c>
      <c r="B6" s="476"/>
      <c r="C6" s="476"/>
      <c r="D6" s="477"/>
      <c r="E6" s="412"/>
      <c r="F6" s="412"/>
      <c r="G6" s="412"/>
      <c r="H6" s="412"/>
      <c r="I6" s="474"/>
    </row>
    <row r="7" spans="1:9" ht="17.25" customHeight="1" thickBot="1" x14ac:dyDescent="0.25">
      <c r="A7" s="147"/>
      <c r="B7" s="148"/>
      <c r="C7" s="148"/>
      <c r="D7" s="56"/>
      <c r="E7" s="441" t="s">
        <v>0</v>
      </c>
      <c r="F7" s="441"/>
      <c r="G7" s="441"/>
      <c r="H7" s="442"/>
      <c r="I7" s="475"/>
    </row>
    <row r="8" spans="1:9" ht="17.25" customHeight="1" x14ac:dyDescent="0.2">
      <c r="A8" s="47" t="s">
        <v>105</v>
      </c>
      <c r="B8" s="51"/>
      <c r="C8" s="52"/>
      <c r="D8" s="50" t="s">
        <v>76</v>
      </c>
      <c r="E8" s="413"/>
      <c r="F8" s="413"/>
      <c r="G8" s="413"/>
      <c r="H8" s="413"/>
      <c r="I8" s="65">
        <f>ROUND(($E$6*E8)+($F$6*F8)+($G$6*G8)+($H$6*H8),2)</f>
        <v>0</v>
      </c>
    </row>
    <row r="9" spans="1:9" ht="17.25" customHeight="1" x14ac:dyDescent="0.2">
      <c r="A9" s="107" t="s">
        <v>106</v>
      </c>
      <c r="B9" s="108"/>
      <c r="C9" s="109"/>
      <c r="D9" s="419" t="s">
        <v>77</v>
      </c>
      <c r="E9" s="413"/>
      <c r="F9" s="413"/>
      <c r="G9" s="413"/>
      <c r="H9" s="413"/>
      <c r="I9" s="110">
        <f>ROUND(($E$6*E9)+($F$6*F9)+($G$6*G9)+($H$6*H9),2)</f>
        <v>0</v>
      </c>
    </row>
    <row r="10" spans="1:9" ht="17.25" customHeight="1" thickBot="1" x14ac:dyDescent="0.25">
      <c r="A10" s="48" t="s">
        <v>107</v>
      </c>
      <c r="B10" s="53"/>
      <c r="C10" s="54"/>
      <c r="D10" s="64" t="s">
        <v>78</v>
      </c>
      <c r="E10" s="413"/>
      <c r="F10" s="413"/>
      <c r="G10" s="413"/>
      <c r="H10" s="413"/>
      <c r="I10" s="66">
        <f>ROUND(($E$6*E10)+($F$6*F10)+($G$6*G10)+($H$6*H10),2)</f>
        <v>0</v>
      </c>
    </row>
    <row r="11" spans="1:9" ht="17.25" customHeight="1" x14ac:dyDescent="0.2">
      <c r="A11" s="465"/>
      <c r="B11" s="466"/>
      <c r="C11" s="145"/>
      <c r="D11" s="26" t="s">
        <v>2</v>
      </c>
      <c r="E11" s="11"/>
      <c r="F11" s="12"/>
      <c r="G11" s="12"/>
      <c r="H11" s="13"/>
      <c r="I11" s="67">
        <f>SUM(I8:I10)</f>
        <v>0</v>
      </c>
    </row>
    <row r="12" spans="1:9" ht="17.25" customHeight="1" x14ac:dyDescent="0.2">
      <c r="A12" s="467"/>
      <c r="B12" s="468"/>
      <c r="C12" s="146"/>
      <c r="D12" s="27" t="s">
        <v>196</v>
      </c>
      <c r="E12" s="14"/>
      <c r="F12" s="15"/>
      <c r="G12" s="15"/>
      <c r="H12" s="16"/>
      <c r="I12" s="68">
        <f>0.23*I11</f>
        <v>0</v>
      </c>
    </row>
    <row r="13" spans="1:9" ht="17.25" customHeight="1" thickBot="1" x14ac:dyDescent="0.25">
      <c r="A13" s="469"/>
      <c r="B13" s="470"/>
      <c r="C13" s="148"/>
      <c r="D13" s="28" t="s">
        <v>3</v>
      </c>
      <c r="E13" s="17"/>
      <c r="F13" s="18"/>
      <c r="G13" s="18"/>
      <c r="H13" s="19"/>
      <c r="I13" s="69">
        <f>I12+I11</f>
        <v>0</v>
      </c>
    </row>
    <row r="14" spans="1:9" ht="14.1" customHeight="1" x14ac:dyDescent="0.2">
      <c r="B14" s="21"/>
      <c r="C14" s="21"/>
      <c r="D14" s="20"/>
    </row>
    <row r="15" spans="1:9" ht="14.1" customHeight="1" x14ac:dyDescent="0.2">
      <c r="A15" s="23" t="s">
        <v>15</v>
      </c>
    </row>
    <row r="16" spans="1:9" ht="14.1" customHeight="1" x14ac:dyDescent="0.2">
      <c r="A16" s="23" t="s">
        <v>16</v>
      </c>
    </row>
    <row r="17" spans="1:9" ht="14.1" customHeight="1" x14ac:dyDescent="0.2">
      <c r="A17" s="23" t="s">
        <v>17</v>
      </c>
    </row>
    <row r="18" spans="1:9" ht="14.1" customHeight="1" x14ac:dyDescent="0.2"/>
    <row r="19" spans="1:9" ht="14.1" customHeight="1" x14ac:dyDescent="0.2"/>
    <row r="20" spans="1:9" ht="14.1" customHeight="1" x14ac:dyDescent="0.2">
      <c r="D20" s="24"/>
    </row>
    <row r="21" spans="1:9" ht="14.1" customHeight="1" x14ac:dyDescent="0.2">
      <c r="A21" s="495" t="s">
        <v>193</v>
      </c>
      <c r="B21" s="496"/>
      <c r="C21" s="508"/>
      <c r="D21" s="509"/>
      <c r="E21" s="510"/>
      <c r="F21" s="510"/>
      <c r="G21" s="510"/>
      <c r="H21" s="510"/>
      <c r="I21" s="511"/>
    </row>
    <row r="22" spans="1:9" ht="14.1" customHeight="1" x14ac:dyDescent="0.2">
      <c r="A22" s="511"/>
      <c r="B22" s="508"/>
      <c r="C22" s="508"/>
      <c r="D22" s="509"/>
      <c r="E22" s="510"/>
      <c r="F22" s="510"/>
      <c r="G22" s="498" t="s">
        <v>180</v>
      </c>
      <c r="H22" s="501"/>
      <c r="I22" s="501"/>
    </row>
    <row r="23" spans="1:9" ht="14.1" customHeight="1" x14ac:dyDescent="0.2">
      <c r="A23" s="511"/>
      <c r="B23" s="508"/>
      <c r="C23" s="508"/>
      <c r="D23" s="509"/>
      <c r="E23" s="510"/>
      <c r="F23" s="510"/>
      <c r="G23" s="499" t="s">
        <v>181</v>
      </c>
      <c r="H23" s="502"/>
      <c r="I23" s="502"/>
    </row>
    <row r="24" spans="1:9" ht="14.1" customHeight="1" x14ac:dyDescent="0.2">
      <c r="G24" s="130"/>
      <c r="H24" s="130"/>
      <c r="I24" s="140"/>
    </row>
  </sheetData>
  <sheetProtection algorithmName="SHA-512" hashValue="WdL5l9lcIUyNh6G94eE9iffhERTe+MIq2EnbVdL21le/dZ/OSe+2MWUMNmCTI9JSSjNfCnBZewEwRTXQ3NQ6iw==" saltValue="rPoPCZTFoPcdYoTIiBemfw==" spinCount="100000" sheet="1" objects="1" scenarios="1"/>
  <mergeCells count="8">
    <mergeCell ref="G22:I22"/>
    <mergeCell ref="G23:I23"/>
    <mergeCell ref="A11:B13"/>
    <mergeCell ref="A1:B1"/>
    <mergeCell ref="E2:H2"/>
    <mergeCell ref="I5:I7"/>
    <mergeCell ref="A6:D6"/>
    <mergeCell ref="E7:H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7"/>
  <sheetViews>
    <sheetView showGridLines="0" workbookViewId="0">
      <selection activeCell="E9" sqref="E9"/>
    </sheetView>
  </sheetViews>
  <sheetFormatPr defaultRowHeight="11.25" x14ac:dyDescent="0.2"/>
  <cols>
    <col min="1" max="1" width="4.7109375" style="30" customWidth="1"/>
    <col min="2" max="2" width="9.42578125" style="30" customWidth="1"/>
    <col min="3" max="3" width="64.7109375" style="30" customWidth="1"/>
    <col min="4" max="6" width="20.7109375" style="30" customWidth="1"/>
    <col min="7" max="254" width="9.140625" style="30"/>
    <col min="255" max="256" width="4.7109375" style="30" customWidth="1"/>
    <col min="257" max="257" width="45.7109375" style="30" customWidth="1"/>
    <col min="258" max="261" width="13.7109375" style="30" customWidth="1"/>
    <col min="262" max="262" width="19.7109375" style="30" customWidth="1"/>
    <col min="263" max="510" width="9.140625" style="30"/>
    <col min="511" max="512" width="4.7109375" style="30" customWidth="1"/>
    <col min="513" max="513" width="45.7109375" style="30" customWidth="1"/>
    <col min="514" max="517" width="13.7109375" style="30" customWidth="1"/>
    <col min="518" max="518" width="19.7109375" style="30" customWidth="1"/>
    <col min="519" max="766" width="9.140625" style="30"/>
    <col min="767" max="768" width="4.7109375" style="30" customWidth="1"/>
    <col min="769" max="769" width="45.7109375" style="30" customWidth="1"/>
    <col min="770" max="773" width="13.7109375" style="30" customWidth="1"/>
    <col min="774" max="774" width="19.7109375" style="30" customWidth="1"/>
    <col min="775" max="1022" width="9.140625" style="30"/>
    <col min="1023" max="1024" width="4.7109375" style="30" customWidth="1"/>
    <col min="1025" max="1025" width="45.7109375" style="30" customWidth="1"/>
    <col min="1026" max="1029" width="13.7109375" style="30" customWidth="1"/>
    <col min="1030" max="1030" width="19.7109375" style="30" customWidth="1"/>
    <col min="1031" max="1278" width="9.140625" style="30"/>
    <col min="1279" max="1280" width="4.7109375" style="30" customWidth="1"/>
    <col min="1281" max="1281" width="45.7109375" style="30" customWidth="1"/>
    <col min="1282" max="1285" width="13.7109375" style="30" customWidth="1"/>
    <col min="1286" max="1286" width="19.7109375" style="30" customWidth="1"/>
    <col min="1287" max="1534" width="9.140625" style="30"/>
    <col min="1535" max="1536" width="4.7109375" style="30" customWidth="1"/>
    <col min="1537" max="1537" width="45.7109375" style="30" customWidth="1"/>
    <col min="1538" max="1541" width="13.7109375" style="30" customWidth="1"/>
    <col min="1542" max="1542" width="19.7109375" style="30" customWidth="1"/>
    <col min="1543" max="1790" width="9.140625" style="30"/>
    <col min="1791" max="1792" width="4.7109375" style="30" customWidth="1"/>
    <col min="1793" max="1793" width="45.7109375" style="30" customWidth="1"/>
    <col min="1794" max="1797" width="13.7109375" style="30" customWidth="1"/>
    <col min="1798" max="1798" width="19.7109375" style="30" customWidth="1"/>
    <col min="1799" max="2046" width="9.140625" style="30"/>
    <col min="2047" max="2048" width="4.7109375" style="30" customWidth="1"/>
    <col min="2049" max="2049" width="45.7109375" style="30" customWidth="1"/>
    <col min="2050" max="2053" width="13.7109375" style="30" customWidth="1"/>
    <col min="2054" max="2054" width="19.7109375" style="30" customWidth="1"/>
    <col min="2055" max="2302" width="9.140625" style="30"/>
    <col min="2303" max="2304" width="4.7109375" style="30" customWidth="1"/>
    <col min="2305" max="2305" width="45.7109375" style="30" customWidth="1"/>
    <col min="2306" max="2309" width="13.7109375" style="30" customWidth="1"/>
    <col min="2310" max="2310" width="19.7109375" style="30" customWidth="1"/>
    <col min="2311" max="2558" width="9.140625" style="30"/>
    <col min="2559" max="2560" width="4.7109375" style="30" customWidth="1"/>
    <col min="2561" max="2561" width="45.7109375" style="30" customWidth="1"/>
    <col min="2562" max="2565" width="13.7109375" style="30" customWidth="1"/>
    <col min="2566" max="2566" width="19.7109375" style="30" customWidth="1"/>
    <col min="2567" max="2814" width="9.140625" style="30"/>
    <col min="2815" max="2816" width="4.7109375" style="30" customWidth="1"/>
    <col min="2817" max="2817" width="45.7109375" style="30" customWidth="1"/>
    <col min="2818" max="2821" width="13.7109375" style="30" customWidth="1"/>
    <col min="2822" max="2822" width="19.7109375" style="30" customWidth="1"/>
    <col min="2823" max="3070" width="9.140625" style="30"/>
    <col min="3071" max="3072" width="4.7109375" style="30" customWidth="1"/>
    <col min="3073" max="3073" width="45.7109375" style="30" customWidth="1"/>
    <col min="3074" max="3077" width="13.7109375" style="30" customWidth="1"/>
    <col min="3078" max="3078" width="19.7109375" style="30" customWidth="1"/>
    <col min="3079" max="3326" width="9.140625" style="30"/>
    <col min="3327" max="3328" width="4.7109375" style="30" customWidth="1"/>
    <col min="3329" max="3329" width="45.7109375" style="30" customWidth="1"/>
    <col min="3330" max="3333" width="13.7109375" style="30" customWidth="1"/>
    <col min="3334" max="3334" width="19.7109375" style="30" customWidth="1"/>
    <col min="3335" max="3582" width="9.140625" style="30"/>
    <col min="3583" max="3584" width="4.7109375" style="30" customWidth="1"/>
    <col min="3585" max="3585" width="45.7109375" style="30" customWidth="1"/>
    <col min="3586" max="3589" width="13.7109375" style="30" customWidth="1"/>
    <col min="3590" max="3590" width="19.7109375" style="30" customWidth="1"/>
    <col min="3591" max="3838" width="9.140625" style="30"/>
    <col min="3839" max="3840" width="4.7109375" style="30" customWidth="1"/>
    <col min="3841" max="3841" width="45.7109375" style="30" customWidth="1"/>
    <col min="3842" max="3845" width="13.7109375" style="30" customWidth="1"/>
    <col min="3846" max="3846" width="19.7109375" style="30" customWidth="1"/>
    <col min="3847" max="4094" width="9.140625" style="30"/>
    <col min="4095" max="4096" width="4.7109375" style="30" customWidth="1"/>
    <col min="4097" max="4097" width="45.7109375" style="30" customWidth="1"/>
    <col min="4098" max="4101" width="13.7109375" style="30" customWidth="1"/>
    <col min="4102" max="4102" width="19.7109375" style="30" customWidth="1"/>
    <col min="4103" max="4350" width="9.140625" style="30"/>
    <col min="4351" max="4352" width="4.7109375" style="30" customWidth="1"/>
    <col min="4353" max="4353" width="45.7109375" style="30" customWidth="1"/>
    <col min="4354" max="4357" width="13.7109375" style="30" customWidth="1"/>
    <col min="4358" max="4358" width="19.7109375" style="30" customWidth="1"/>
    <col min="4359" max="4606" width="9.140625" style="30"/>
    <col min="4607" max="4608" width="4.7109375" style="30" customWidth="1"/>
    <col min="4609" max="4609" width="45.7109375" style="30" customWidth="1"/>
    <col min="4610" max="4613" width="13.7109375" style="30" customWidth="1"/>
    <col min="4614" max="4614" width="19.7109375" style="30" customWidth="1"/>
    <col min="4615" max="4862" width="9.140625" style="30"/>
    <col min="4863" max="4864" width="4.7109375" style="30" customWidth="1"/>
    <col min="4865" max="4865" width="45.7109375" style="30" customWidth="1"/>
    <col min="4866" max="4869" width="13.7109375" style="30" customWidth="1"/>
    <col min="4870" max="4870" width="19.7109375" style="30" customWidth="1"/>
    <col min="4871" max="5118" width="9.140625" style="30"/>
    <col min="5119" max="5120" width="4.7109375" style="30" customWidth="1"/>
    <col min="5121" max="5121" width="45.7109375" style="30" customWidth="1"/>
    <col min="5122" max="5125" width="13.7109375" style="30" customWidth="1"/>
    <col min="5126" max="5126" width="19.7109375" style="30" customWidth="1"/>
    <col min="5127" max="5374" width="9.140625" style="30"/>
    <col min="5375" max="5376" width="4.7109375" style="30" customWidth="1"/>
    <col min="5377" max="5377" width="45.7109375" style="30" customWidth="1"/>
    <col min="5378" max="5381" width="13.7109375" style="30" customWidth="1"/>
    <col min="5382" max="5382" width="19.7109375" style="30" customWidth="1"/>
    <col min="5383" max="5630" width="9.140625" style="30"/>
    <col min="5631" max="5632" width="4.7109375" style="30" customWidth="1"/>
    <col min="5633" max="5633" width="45.7109375" style="30" customWidth="1"/>
    <col min="5634" max="5637" width="13.7109375" style="30" customWidth="1"/>
    <col min="5638" max="5638" width="19.7109375" style="30" customWidth="1"/>
    <col min="5639" max="5886" width="9.140625" style="30"/>
    <col min="5887" max="5888" width="4.7109375" style="30" customWidth="1"/>
    <col min="5889" max="5889" width="45.7109375" style="30" customWidth="1"/>
    <col min="5890" max="5893" width="13.7109375" style="30" customWidth="1"/>
    <col min="5894" max="5894" width="19.7109375" style="30" customWidth="1"/>
    <col min="5895" max="6142" width="9.140625" style="30"/>
    <col min="6143" max="6144" width="4.7109375" style="30" customWidth="1"/>
    <col min="6145" max="6145" width="45.7109375" style="30" customWidth="1"/>
    <col min="6146" max="6149" width="13.7109375" style="30" customWidth="1"/>
    <col min="6150" max="6150" width="19.7109375" style="30" customWidth="1"/>
    <col min="6151" max="6398" width="9.140625" style="30"/>
    <col min="6399" max="6400" width="4.7109375" style="30" customWidth="1"/>
    <col min="6401" max="6401" width="45.7109375" style="30" customWidth="1"/>
    <col min="6402" max="6405" width="13.7109375" style="30" customWidth="1"/>
    <col min="6406" max="6406" width="19.7109375" style="30" customWidth="1"/>
    <col min="6407" max="6654" width="9.140625" style="30"/>
    <col min="6655" max="6656" width="4.7109375" style="30" customWidth="1"/>
    <col min="6657" max="6657" width="45.7109375" style="30" customWidth="1"/>
    <col min="6658" max="6661" width="13.7109375" style="30" customWidth="1"/>
    <col min="6662" max="6662" width="19.7109375" style="30" customWidth="1"/>
    <col min="6663" max="6910" width="9.140625" style="30"/>
    <col min="6911" max="6912" width="4.7109375" style="30" customWidth="1"/>
    <col min="6913" max="6913" width="45.7109375" style="30" customWidth="1"/>
    <col min="6914" max="6917" width="13.7109375" style="30" customWidth="1"/>
    <col min="6918" max="6918" width="19.7109375" style="30" customWidth="1"/>
    <col min="6919" max="7166" width="9.140625" style="30"/>
    <col min="7167" max="7168" width="4.7109375" style="30" customWidth="1"/>
    <col min="7169" max="7169" width="45.7109375" style="30" customWidth="1"/>
    <col min="7170" max="7173" width="13.7109375" style="30" customWidth="1"/>
    <col min="7174" max="7174" width="19.7109375" style="30" customWidth="1"/>
    <col min="7175" max="7422" width="9.140625" style="30"/>
    <col min="7423" max="7424" width="4.7109375" style="30" customWidth="1"/>
    <col min="7425" max="7425" width="45.7109375" style="30" customWidth="1"/>
    <col min="7426" max="7429" width="13.7109375" style="30" customWidth="1"/>
    <col min="7430" max="7430" width="19.7109375" style="30" customWidth="1"/>
    <col min="7431" max="7678" width="9.140625" style="30"/>
    <col min="7679" max="7680" width="4.7109375" style="30" customWidth="1"/>
    <col min="7681" max="7681" width="45.7109375" style="30" customWidth="1"/>
    <col min="7682" max="7685" width="13.7109375" style="30" customWidth="1"/>
    <col min="7686" max="7686" width="19.7109375" style="30" customWidth="1"/>
    <col min="7687" max="7934" width="9.140625" style="30"/>
    <col min="7935" max="7936" width="4.7109375" style="30" customWidth="1"/>
    <col min="7937" max="7937" width="45.7109375" style="30" customWidth="1"/>
    <col min="7938" max="7941" width="13.7109375" style="30" customWidth="1"/>
    <col min="7942" max="7942" width="19.7109375" style="30" customWidth="1"/>
    <col min="7943" max="8190" width="9.140625" style="30"/>
    <col min="8191" max="8192" width="4.7109375" style="30" customWidth="1"/>
    <col min="8193" max="8193" width="45.7109375" style="30" customWidth="1"/>
    <col min="8194" max="8197" width="13.7109375" style="30" customWidth="1"/>
    <col min="8198" max="8198" width="19.7109375" style="30" customWidth="1"/>
    <col min="8199" max="8446" width="9.140625" style="30"/>
    <col min="8447" max="8448" width="4.7109375" style="30" customWidth="1"/>
    <col min="8449" max="8449" width="45.7109375" style="30" customWidth="1"/>
    <col min="8450" max="8453" width="13.7109375" style="30" customWidth="1"/>
    <col min="8454" max="8454" width="19.7109375" style="30" customWidth="1"/>
    <col min="8455" max="8702" width="9.140625" style="30"/>
    <col min="8703" max="8704" width="4.7109375" style="30" customWidth="1"/>
    <col min="8705" max="8705" width="45.7109375" style="30" customWidth="1"/>
    <col min="8706" max="8709" width="13.7109375" style="30" customWidth="1"/>
    <col min="8710" max="8710" width="19.7109375" style="30" customWidth="1"/>
    <col min="8711" max="8958" width="9.140625" style="30"/>
    <col min="8959" max="8960" width="4.7109375" style="30" customWidth="1"/>
    <col min="8961" max="8961" width="45.7109375" style="30" customWidth="1"/>
    <col min="8962" max="8965" width="13.7109375" style="30" customWidth="1"/>
    <col min="8966" max="8966" width="19.7109375" style="30" customWidth="1"/>
    <col min="8967" max="9214" width="9.140625" style="30"/>
    <col min="9215" max="9216" width="4.7109375" style="30" customWidth="1"/>
    <col min="9217" max="9217" width="45.7109375" style="30" customWidth="1"/>
    <col min="9218" max="9221" width="13.7109375" style="30" customWidth="1"/>
    <col min="9222" max="9222" width="19.7109375" style="30" customWidth="1"/>
    <col min="9223" max="9470" width="9.140625" style="30"/>
    <col min="9471" max="9472" width="4.7109375" style="30" customWidth="1"/>
    <col min="9473" max="9473" width="45.7109375" style="30" customWidth="1"/>
    <col min="9474" max="9477" width="13.7109375" style="30" customWidth="1"/>
    <col min="9478" max="9478" width="19.7109375" style="30" customWidth="1"/>
    <col min="9479" max="9726" width="9.140625" style="30"/>
    <col min="9727" max="9728" width="4.7109375" style="30" customWidth="1"/>
    <col min="9729" max="9729" width="45.7109375" style="30" customWidth="1"/>
    <col min="9730" max="9733" width="13.7109375" style="30" customWidth="1"/>
    <col min="9734" max="9734" width="19.7109375" style="30" customWidth="1"/>
    <col min="9735" max="9982" width="9.140625" style="30"/>
    <col min="9983" max="9984" width="4.7109375" style="30" customWidth="1"/>
    <col min="9985" max="9985" width="45.7109375" style="30" customWidth="1"/>
    <col min="9986" max="9989" width="13.7109375" style="30" customWidth="1"/>
    <col min="9990" max="9990" width="19.7109375" style="30" customWidth="1"/>
    <col min="9991" max="10238" width="9.140625" style="30"/>
    <col min="10239" max="10240" width="4.7109375" style="30" customWidth="1"/>
    <col min="10241" max="10241" width="45.7109375" style="30" customWidth="1"/>
    <col min="10242" max="10245" width="13.7109375" style="30" customWidth="1"/>
    <col min="10246" max="10246" width="19.7109375" style="30" customWidth="1"/>
    <col min="10247" max="10494" width="9.140625" style="30"/>
    <col min="10495" max="10496" width="4.7109375" style="30" customWidth="1"/>
    <col min="10497" max="10497" width="45.7109375" style="30" customWidth="1"/>
    <col min="10498" max="10501" width="13.7109375" style="30" customWidth="1"/>
    <col min="10502" max="10502" width="19.7109375" style="30" customWidth="1"/>
    <col min="10503" max="10750" width="9.140625" style="30"/>
    <col min="10751" max="10752" width="4.7109375" style="30" customWidth="1"/>
    <col min="10753" max="10753" width="45.7109375" style="30" customWidth="1"/>
    <col min="10754" max="10757" width="13.7109375" style="30" customWidth="1"/>
    <col min="10758" max="10758" width="19.7109375" style="30" customWidth="1"/>
    <col min="10759" max="11006" width="9.140625" style="30"/>
    <col min="11007" max="11008" width="4.7109375" style="30" customWidth="1"/>
    <col min="11009" max="11009" width="45.7109375" style="30" customWidth="1"/>
    <col min="11010" max="11013" width="13.7109375" style="30" customWidth="1"/>
    <col min="11014" max="11014" width="19.7109375" style="30" customWidth="1"/>
    <col min="11015" max="11262" width="9.140625" style="30"/>
    <col min="11263" max="11264" width="4.7109375" style="30" customWidth="1"/>
    <col min="11265" max="11265" width="45.7109375" style="30" customWidth="1"/>
    <col min="11266" max="11269" width="13.7109375" style="30" customWidth="1"/>
    <col min="11270" max="11270" width="19.7109375" style="30" customWidth="1"/>
    <col min="11271" max="11518" width="9.140625" style="30"/>
    <col min="11519" max="11520" width="4.7109375" style="30" customWidth="1"/>
    <col min="11521" max="11521" width="45.7109375" style="30" customWidth="1"/>
    <col min="11522" max="11525" width="13.7109375" style="30" customWidth="1"/>
    <col min="11526" max="11526" width="19.7109375" style="30" customWidth="1"/>
    <col min="11527" max="11774" width="9.140625" style="30"/>
    <col min="11775" max="11776" width="4.7109375" style="30" customWidth="1"/>
    <col min="11777" max="11777" width="45.7109375" style="30" customWidth="1"/>
    <col min="11778" max="11781" width="13.7109375" style="30" customWidth="1"/>
    <col min="11782" max="11782" width="19.7109375" style="30" customWidth="1"/>
    <col min="11783" max="12030" width="9.140625" style="30"/>
    <col min="12031" max="12032" width="4.7109375" style="30" customWidth="1"/>
    <col min="12033" max="12033" width="45.7109375" style="30" customWidth="1"/>
    <col min="12034" max="12037" width="13.7109375" style="30" customWidth="1"/>
    <col min="12038" max="12038" width="19.7109375" style="30" customWidth="1"/>
    <col min="12039" max="12286" width="9.140625" style="30"/>
    <col min="12287" max="12288" width="4.7109375" style="30" customWidth="1"/>
    <col min="12289" max="12289" width="45.7109375" style="30" customWidth="1"/>
    <col min="12290" max="12293" width="13.7109375" style="30" customWidth="1"/>
    <col min="12294" max="12294" width="19.7109375" style="30" customWidth="1"/>
    <col min="12295" max="12542" width="9.140625" style="30"/>
    <col min="12543" max="12544" width="4.7109375" style="30" customWidth="1"/>
    <col min="12545" max="12545" width="45.7109375" style="30" customWidth="1"/>
    <col min="12546" max="12549" width="13.7109375" style="30" customWidth="1"/>
    <col min="12550" max="12550" width="19.7109375" style="30" customWidth="1"/>
    <col min="12551" max="12798" width="9.140625" style="30"/>
    <col min="12799" max="12800" width="4.7109375" style="30" customWidth="1"/>
    <col min="12801" max="12801" width="45.7109375" style="30" customWidth="1"/>
    <col min="12802" max="12805" width="13.7109375" style="30" customWidth="1"/>
    <col min="12806" max="12806" width="19.7109375" style="30" customWidth="1"/>
    <col min="12807" max="13054" width="9.140625" style="30"/>
    <col min="13055" max="13056" width="4.7109375" style="30" customWidth="1"/>
    <col min="13057" max="13057" width="45.7109375" style="30" customWidth="1"/>
    <col min="13058" max="13061" width="13.7109375" style="30" customWidth="1"/>
    <col min="13062" max="13062" width="19.7109375" style="30" customWidth="1"/>
    <col min="13063" max="13310" width="9.140625" style="30"/>
    <col min="13311" max="13312" width="4.7109375" style="30" customWidth="1"/>
    <col min="13313" max="13313" width="45.7109375" style="30" customWidth="1"/>
    <col min="13314" max="13317" width="13.7109375" style="30" customWidth="1"/>
    <col min="13318" max="13318" width="19.7109375" style="30" customWidth="1"/>
    <col min="13319" max="13566" width="9.140625" style="30"/>
    <col min="13567" max="13568" width="4.7109375" style="30" customWidth="1"/>
    <col min="13569" max="13569" width="45.7109375" style="30" customWidth="1"/>
    <col min="13570" max="13573" width="13.7109375" style="30" customWidth="1"/>
    <col min="13574" max="13574" width="19.7109375" style="30" customWidth="1"/>
    <col min="13575" max="13822" width="9.140625" style="30"/>
    <col min="13823" max="13824" width="4.7109375" style="30" customWidth="1"/>
    <col min="13825" max="13825" width="45.7109375" style="30" customWidth="1"/>
    <col min="13826" max="13829" width="13.7109375" style="30" customWidth="1"/>
    <col min="13830" max="13830" width="19.7109375" style="30" customWidth="1"/>
    <col min="13831" max="14078" width="9.140625" style="30"/>
    <col min="14079" max="14080" width="4.7109375" style="30" customWidth="1"/>
    <col min="14081" max="14081" width="45.7109375" style="30" customWidth="1"/>
    <col min="14082" max="14085" width="13.7109375" style="30" customWidth="1"/>
    <col min="14086" max="14086" width="19.7109375" style="30" customWidth="1"/>
    <col min="14087" max="14334" width="9.140625" style="30"/>
    <col min="14335" max="14336" width="4.7109375" style="30" customWidth="1"/>
    <col min="14337" max="14337" width="45.7109375" style="30" customWidth="1"/>
    <col min="14338" max="14341" width="13.7109375" style="30" customWidth="1"/>
    <col min="14342" max="14342" width="19.7109375" style="30" customWidth="1"/>
    <col min="14343" max="14590" width="9.140625" style="30"/>
    <col min="14591" max="14592" width="4.7109375" style="30" customWidth="1"/>
    <col min="14593" max="14593" width="45.7109375" style="30" customWidth="1"/>
    <col min="14594" max="14597" width="13.7109375" style="30" customWidth="1"/>
    <col min="14598" max="14598" width="19.7109375" style="30" customWidth="1"/>
    <col min="14599" max="14846" width="9.140625" style="30"/>
    <col min="14847" max="14848" width="4.7109375" style="30" customWidth="1"/>
    <col min="14849" max="14849" width="45.7109375" style="30" customWidth="1"/>
    <col min="14850" max="14853" width="13.7109375" style="30" customWidth="1"/>
    <col min="14854" max="14854" width="19.7109375" style="30" customWidth="1"/>
    <col min="14855" max="15102" width="9.140625" style="30"/>
    <col min="15103" max="15104" width="4.7109375" style="30" customWidth="1"/>
    <col min="15105" max="15105" width="45.7109375" style="30" customWidth="1"/>
    <col min="15106" max="15109" width="13.7109375" style="30" customWidth="1"/>
    <col min="15110" max="15110" width="19.7109375" style="30" customWidth="1"/>
    <col min="15111" max="15358" width="9.140625" style="30"/>
    <col min="15359" max="15360" width="4.7109375" style="30" customWidth="1"/>
    <col min="15361" max="15361" width="45.7109375" style="30" customWidth="1"/>
    <col min="15362" max="15365" width="13.7109375" style="30" customWidth="1"/>
    <col min="15366" max="15366" width="19.7109375" style="30" customWidth="1"/>
    <col min="15367" max="15614" width="9.140625" style="30"/>
    <col min="15615" max="15616" width="4.7109375" style="30" customWidth="1"/>
    <col min="15617" max="15617" width="45.7109375" style="30" customWidth="1"/>
    <col min="15618" max="15621" width="13.7109375" style="30" customWidth="1"/>
    <col min="15622" max="15622" width="19.7109375" style="30" customWidth="1"/>
    <col min="15623" max="15870" width="9.140625" style="30"/>
    <col min="15871" max="15872" width="4.7109375" style="30" customWidth="1"/>
    <col min="15873" max="15873" width="45.7109375" style="30" customWidth="1"/>
    <col min="15874" max="15877" width="13.7109375" style="30" customWidth="1"/>
    <col min="15878" max="15878" width="19.7109375" style="30" customWidth="1"/>
    <col min="15879" max="16126" width="9.140625" style="30"/>
    <col min="16127" max="16128" width="4.7109375" style="30" customWidth="1"/>
    <col min="16129" max="16129" width="45.7109375" style="30" customWidth="1"/>
    <col min="16130" max="16133" width="13.7109375" style="30" customWidth="1"/>
    <col min="16134" max="16134" width="19.7109375" style="30" customWidth="1"/>
    <col min="16135" max="16384" width="9.140625" style="30"/>
  </cols>
  <sheetData>
    <row r="1" spans="1:6" s="29" customFormat="1" ht="17.25" customHeight="1" x14ac:dyDescent="0.25">
      <c r="A1" s="478"/>
      <c r="B1" s="478"/>
      <c r="C1" s="479" t="s">
        <v>14</v>
      </c>
      <c r="D1" s="480"/>
      <c r="E1" s="480"/>
      <c r="F1" s="1" t="s">
        <v>192</v>
      </c>
    </row>
    <row r="2" spans="1:6" s="29" customFormat="1" ht="4.5" customHeight="1" x14ac:dyDescent="0.25">
      <c r="A2" s="135"/>
      <c r="B2" s="135"/>
      <c r="C2" s="136"/>
      <c r="D2" s="137"/>
      <c r="E2" s="137"/>
      <c r="F2" s="1"/>
    </row>
    <row r="3" spans="1:6" s="3" customFormat="1" ht="12.75" customHeight="1" x14ac:dyDescent="0.25">
      <c r="A3" s="430" t="s">
        <v>4</v>
      </c>
      <c r="B3" s="430"/>
      <c r="C3" s="25" t="s">
        <v>265</v>
      </c>
      <c r="D3" s="44"/>
      <c r="E3" s="44"/>
      <c r="F3" s="44"/>
    </row>
    <row r="4" spans="1:6" ht="4.5" customHeight="1" thickBot="1" x14ac:dyDescent="0.25"/>
    <row r="5" spans="1:6" ht="17.25" customHeight="1" x14ac:dyDescent="0.2">
      <c r="A5" s="152"/>
      <c r="B5" s="153"/>
      <c r="C5" s="154"/>
      <c r="D5" s="155" t="s">
        <v>22</v>
      </c>
      <c r="E5" s="481" t="s">
        <v>221</v>
      </c>
      <c r="F5" s="156" t="s">
        <v>22</v>
      </c>
    </row>
    <row r="6" spans="1:6" ht="17.25" customHeight="1" thickBot="1" x14ac:dyDescent="0.25">
      <c r="A6" s="157"/>
      <c r="B6" s="158"/>
      <c r="C6" s="159"/>
      <c r="D6" s="160" t="s">
        <v>23</v>
      </c>
      <c r="E6" s="482"/>
      <c r="F6" s="161" t="s">
        <v>24</v>
      </c>
    </row>
    <row r="7" spans="1:6" ht="17.25" customHeight="1" x14ac:dyDescent="0.2">
      <c r="A7" s="406" t="s">
        <v>105</v>
      </c>
      <c r="B7" s="407"/>
      <c r="C7" s="408" t="s">
        <v>230</v>
      </c>
      <c r="D7" s="162">
        <f>'1-SZ'!I56</f>
        <v>0</v>
      </c>
      <c r="E7" s="163">
        <f>D7*0.23</f>
        <v>0</v>
      </c>
      <c r="F7" s="164">
        <f>D7+E7</f>
        <v>0</v>
      </c>
    </row>
    <row r="8" spans="1:6" ht="17.25" customHeight="1" thickBot="1" x14ac:dyDescent="0.25">
      <c r="A8" s="165" t="s">
        <v>106</v>
      </c>
      <c r="B8" s="409"/>
      <c r="C8" s="294" t="s">
        <v>231</v>
      </c>
      <c r="D8" s="414">
        <f>'4-8a po SZ'!I11</f>
        <v>0</v>
      </c>
      <c r="E8" s="280">
        <f>ROUND(D8*0.23,2)</f>
        <v>0</v>
      </c>
      <c r="F8" s="281">
        <f>D8+E8</f>
        <v>0</v>
      </c>
    </row>
    <row r="9" spans="1:6" ht="17.25" customHeight="1" thickBot="1" x14ac:dyDescent="0.25">
      <c r="A9" s="404"/>
      <c r="B9" s="100"/>
      <c r="C9" s="405" t="s">
        <v>25</v>
      </c>
      <c r="D9" s="415">
        <f>SUM(D7:D8)</f>
        <v>0</v>
      </c>
      <c r="E9" s="416">
        <f>SUM(E7:E8)</f>
        <v>0</v>
      </c>
      <c r="F9" s="417">
        <f>SUM(F7:F8)</f>
        <v>0</v>
      </c>
    </row>
    <row r="10" spans="1:6" s="3" customFormat="1" ht="12.75" x14ac:dyDescent="0.2"/>
    <row r="11" spans="1:6" s="3" customFormat="1" ht="12.75" x14ac:dyDescent="0.2"/>
    <row r="12" spans="1:6" s="3" customFormat="1" ht="12.75" x14ac:dyDescent="0.2"/>
    <row r="13" spans="1:6" s="3" customFormat="1" ht="11.25" customHeight="1" x14ac:dyDescent="0.2"/>
    <row r="14" spans="1:6" ht="12" customHeight="1" x14ac:dyDescent="0.2">
      <c r="A14" s="495" t="s">
        <v>193</v>
      </c>
      <c r="B14" s="496"/>
      <c r="C14" s="497"/>
      <c r="D14" s="497"/>
      <c r="E14" s="512"/>
      <c r="F14" s="512"/>
    </row>
    <row r="15" spans="1:6" ht="12.75" x14ac:dyDescent="0.2">
      <c r="A15" s="512"/>
      <c r="B15" s="512"/>
      <c r="C15" s="512"/>
      <c r="D15" s="512"/>
      <c r="E15" s="498" t="s">
        <v>180</v>
      </c>
      <c r="F15" s="501"/>
    </row>
    <row r="16" spans="1:6" ht="12.75" x14ac:dyDescent="0.2">
      <c r="A16" s="512"/>
      <c r="B16" s="512"/>
      <c r="C16" s="512"/>
      <c r="D16" s="512"/>
      <c r="E16" s="499" t="s">
        <v>181</v>
      </c>
      <c r="F16" s="502"/>
    </row>
    <row r="17" spans="2:6" x14ac:dyDescent="0.2">
      <c r="B17" s="512"/>
      <c r="C17" s="512"/>
      <c r="D17" s="512"/>
      <c r="E17" s="512"/>
      <c r="F17" s="512"/>
    </row>
  </sheetData>
  <sheetProtection algorithmName="SHA-512" hashValue="PnBFYbAjJs+mh4TmHdVqcy4o6tKAEXKJ9p7QXNzFAvRdBRkgHgt1iiSQzv3lE6fMtr06JQNcMF76bWHOjvPnIw==" saltValue="yjIQPJeRhIuFJVEhofNTqg==" spinCount="100000" sheet="1" objects="1" scenarios="1"/>
  <mergeCells count="6">
    <mergeCell ref="E16:F16"/>
    <mergeCell ref="A1:B1"/>
    <mergeCell ref="C1:E1"/>
    <mergeCell ref="A3:B3"/>
    <mergeCell ref="E5:E6"/>
    <mergeCell ref="E15:F15"/>
  </mergeCells>
  <printOptions horizontalCentered="1"/>
  <pageMargins left="0.59055118110236227" right="0.59055118110236227" top="0.59055118110236227" bottom="0.59055118110236227" header="0" footer="0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7"/>
  <sheetViews>
    <sheetView showGridLines="0" workbookViewId="0">
      <selection activeCell="C18" sqref="C18"/>
    </sheetView>
  </sheetViews>
  <sheetFormatPr defaultRowHeight="12.75" x14ac:dyDescent="0.2"/>
  <cols>
    <col min="1" max="1" width="19.5703125" style="111" customWidth="1"/>
    <col min="2" max="4" width="32.7109375" style="111" customWidth="1"/>
    <col min="5" max="16384" width="9.140625" style="111"/>
  </cols>
  <sheetData>
    <row r="1" spans="1:4" x14ac:dyDescent="0.2">
      <c r="D1" s="1" t="s">
        <v>291</v>
      </c>
    </row>
    <row r="3" spans="1:4" ht="18" x14ac:dyDescent="0.25">
      <c r="A3" s="489" t="s">
        <v>165</v>
      </c>
      <c r="B3" s="489"/>
      <c r="C3" s="489"/>
      <c r="D3" s="489"/>
    </row>
    <row r="4" spans="1:4" x14ac:dyDescent="0.2">
      <c r="A4" s="490" t="s">
        <v>166</v>
      </c>
      <c r="B4" s="490"/>
      <c r="C4" s="490"/>
      <c r="D4" s="490"/>
    </row>
    <row r="5" spans="1:4" ht="48" customHeight="1" x14ac:dyDescent="0.2">
      <c r="A5" s="491" t="s">
        <v>278</v>
      </c>
      <c r="B5" s="491"/>
      <c r="C5" s="491"/>
      <c r="D5" s="491"/>
    </row>
    <row r="6" spans="1:4" x14ac:dyDescent="0.2">
      <c r="A6" s="112"/>
      <c r="B6" s="113"/>
      <c r="C6" s="1"/>
      <c r="D6" s="1"/>
    </row>
    <row r="7" spans="1:4" ht="13.5" thickBot="1" x14ac:dyDescent="0.25">
      <c r="A7" s="112" t="s">
        <v>167</v>
      </c>
      <c r="B7" s="105"/>
      <c r="C7" s="105"/>
      <c r="D7" s="1"/>
    </row>
    <row r="8" spans="1:4" x14ac:dyDescent="0.2">
      <c r="A8" s="114" t="s">
        <v>168</v>
      </c>
      <c r="B8" s="492"/>
      <c r="C8" s="493"/>
      <c r="D8" s="494"/>
    </row>
    <row r="9" spans="1:4" ht="25.5" x14ac:dyDescent="0.2">
      <c r="A9" s="115" t="s">
        <v>169</v>
      </c>
      <c r="B9" s="483"/>
      <c r="C9" s="484"/>
      <c r="D9" s="485"/>
    </row>
    <row r="10" spans="1:4" x14ac:dyDescent="0.2">
      <c r="A10" s="115" t="s">
        <v>170</v>
      </c>
      <c r="B10" s="483"/>
      <c r="C10" s="484"/>
      <c r="D10" s="485"/>
    </row>
    <row r="11" spans="1:4" x14ac:dyDescent="0.2">
      <c r="A11" s="115" t="s">
        <v>171</v>
      </c>
      <c r="B11" s="483"/>
      <c r="C11" s="484"/>
      <c r="D11" s="485"/>
    </row>
    <row r="12" spans="1:4" x14ac:dyDescent="0.2">
      <c r="A12" s="115" t="s">
        <v>172</v>
      </c>
      <c r="B12" s="483"/>
      <c r="C12" s="484"/>
      <c r="D12" s="485"/>
    </row>
    <row r="13" spans="1:4" ht="13.5" thickBot="1" x14ac:dyDescent="0.25">
      <c r="A13" s="116" t="s">
        <v>173</v>
      </c>
      <c r="B13" s="486"/>
      <c r="C13" s="487"/>
      <c r="D13" s="488"/>
    </row>
    <row r="14" spans="1:4" x14ac:dyDescent="0.2">
      <c r="A14" s="105"/>
      <c r="B14" s="105"/>
      <c r="C14" s="105"/>
      <c r="D14" s="105"/>
    </row>
    <row r="15" spans="1:4" ht="13.5" thickBot="1" x14ac:dyDescent="0.25">
      <c r="A15" s="117" t="s">
        <v>195</v>
      </c>
      <c r="B15" s="105"/>
      <c r="C15" s="105"/>
      <c r="D15" s="105"/>
    </row>
    <row r="16" spans="1:4" ht="13.5" thickBot="1" x14ac:dyDescent="0.25">
      <c r="A16" s="118" t="s">
        <v>183</v>
      </c>
      <c r="B16" s="119"/>
      <c r="C16" s="119"/>
      <c r="D16" s="120"/>
    </row>
    <row r="17" spans="1:5" ht="26.25" thickBot="1" x14ac:dyDescent="0.25">
      <c r="A17" s="121"/>
      <c r="B17" s="122" t="s">
        <v>174</v>
      </c>
      <c r="C17" s="122" t="s">
        <v>175</v>
      </c>
      <c r="D17" s="122" t="s">
        <v>176</v>
      </c>
    </row>
    <row r="18" spans="1:5" ht="115.5" thickBot="1" x14ac:dyDescent="0.25">
      <c r="A18" s="123" t="s">
        <v>177</v>
      </c>
      <c r="B18" s="166">
        <f>'5-SPOLU'!D9</f>
        <v>0</v>
      </c>
      <c r="C18" s="167">
        <f>'5-SPOLU'!E9</f>
        <v>0</v>
      </c>
      <c r="D18" s="167">
        <f>'5-SPOLU'!F9</f>
        <v>0</v>
      </c>
    </row>
    <row r="19" spans="1:5" x14ac:dyDescent="0.2">
      <c r="A19" s="124"/>
      <c r="B19" s="125"/>
      <c r="C19" s="125"/>
      <c r="D19" s="125"/>
    </row>
    <row r="20" spans="1:5" x14ac:dyDescent="0.2">
      <c r="A20" s="117" t="s">
        <v>178</v>
      </c>
      <c r="B20" s="105"/>
      <c r="C20" s="105"/>
      <c r="D20" s="105"/>
    </row>
    <row r="21" spans="1:5" ht="14.25" x14ac:dyDescent="0.2">
      <c r="A21" s="418" t="s">
        <v>179</v>
      </c>
      <c r="B21" s="105"/>
      <c r="C21" s="105"/>
      <c r="D21" s="105"/>
    </row>
    <row r="22" spans="1:5" ht="14.25" x14ac:dyDescent="0.2">
      <c r="A22" s="126"/>
      <c r="B22" s="127"/>
      <c r="C22" s="127"/>
      <c r="D22" s="127"/>
    </row>
    <row r="23" spans="1:5" ht="14.25" x14ac:dyDescent="0.2">
      <c r="A23" s="128"/>
      <c r="B23" s="127"/>
      <c r="C23" s="127"/>
      <c r="D23" s="127"/>
    </row>
    <row r="24" spans="1:5" ht="14.25" x14ac:dyDescent="0.2">
      <c r="A24" s="495" t="s">
        <v>193</v>
      </c>
      <c r="B24" s="496"/>
      <c r="C24" s="495"/>
      <c r="D24" s="513"/>
    </row>
    <row r="25" spans="1:5" ht="14.25" x14ac:dyDescent="0.2">
      <c r="A25" s="496"/>
      <c r="B25" s="496"/>
      <c r="C25" s="495"/>
      <c r="D25" s="515" t="s">
        <v>180</v>
      </c>
    </row>
    <row r="26" spans="1:5" ht="14.25" x14ac:dyDescent="0.2">
      <c r="A26" s="496"/>
      <c r="B26" s="496"/>
      <c r="C26" s="495"/>
      <c r="D26" s="514" t="s">
        <v>181</v>
      </c>
      <c r="E26" s="127"/>
    </row>
    <row r="27" spans="1:5" ht="14.25" x14ac:dyDescent="0.2">
      <c r="A27" s="129" t="s">
        <v>182</v>
      </c>
      <c r="B27" s="105"/>
      <c r="C27" s="105"/>
      <c r="E27" s="127"/>
    </row>
  </sheetData>
  <sheetProtection algorithmName="SHA-512" hashValue="hz5G3w5XWbTfJ+Q0sO9yFvfeAriRepEXg1/BEWNw/uCGjw/XC7O/pTjX+ZePNnT87sH1Nn+GgACBoA5xSHBXOQ==" saltValue="bGH1D5SowzmkclnTnT6ZRA==" spinCount="100000" sheet="1" objects="1" scenarios="1"/>
  <mergeCells count="9">
    <mergeCell ref="B11:D11"/>
    <mergeCell ref="B12:D12"/>
    <mergeCell ref="B13:D13"/>
    <mergeCell ref="A3:D3"/>
    <mergeCell ref="A4:D4"/>
    <mergeCell ref="A5:D5"/>
    <mergeCell ref="B8:D8"/>
    <mergeCell ref="B9:D9"/>
    <mergeCell ref="B10:D10"/>
  </mergeCells>
  <printOptions horizontalCentered="1"/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Titulná strana</vt:lpstr>
      <vt:lpstr>1-SZ</vt:lpstr>
      <vt:lpstr>2-Geod</vt:lpstr>
      <vt:lpstr>3-pIGHP </vt:lpstr>
      <vt:lpstr>4-8a po SZ</vt:lpstr>
      <vt:lpstr>5-SPOLU</vt:lpstr>
      <vt:lpstr>Návrh na plnenie kritéria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Vytřísalová Kristína</cp:lastModifiedBy>
  <cp:lastPrinted>2025-09-19T07:46:22Z</cp:lastPrinted>
  <dcterms:created xsi:type="dcterms:W3CDTF">2005-12-13T08:17:13Z</dcterms:created>
  <dcterms:modified xsi:type="dcterms:W3CDTF">2025-12-16T14:04:49Z</dcterms:modified>
</cp:coreProperties>
</file>